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zał1" sheetId="1" r:id="rId1"/>
  </sheets>
  <definedNames>
    <definedName name="_xlnm.Print_Titles" localSheetId="0">zał1!$7:$9</definedName>
  </definedNames>
  <calcPr calcId="125725" fullCalcOnLoad="1"/>
</workbook>
</file>

<file path=xl/calcChain.xml><?xml version="1.0" encoding="utf-8"?>
<calcChain xmlns="http://schemas.openxmlformats.org/spreadsheetml/2006/main">
  <c r="E11" i="1"/>
  <c r="E10" s="1"/>
  <c r="F11"/>
  <c r="F10" s="1"/>
  <c r="G11"/>
  <c r="G10" s="1"/>
  <c r="H11"/>
  <c r="H10" s="1"/>
  <c r="J11"/>
  <c r="I12"/>
  <c r="J12"/>
  <c r="K12"/>
  <c r="M12"/>
  <c r="I13"/>
  <c r="J13"/>
  <c r="K13"/>
  <c r="M13"/>
  <c r="I14"/>
  <c r="J14"/>
  <c r="K14"/>
  <c r="M14"/>
  <c r="K15"/>
  <c r="M15"/>
  <c r="F16"/>
  <c r="H16"/>
  <c r="J16"/>
  <c r="E17"/>
  <c r="E16" s="1"/>
  <c r="F17"/>
  <c r="G17"/>
  <c r="G16" s="1"/>
  <c r="H17"/>
  <c r="I17"/>
  <c r="J17"/>
  <c r="K17"/>
  <c r="M17"/>
  <c r="I18"/>
  <c r="J18"/>
  <c r="K18"/>
  <c r="M18"/>
  <c r="I19"/>
  <c r="J19"/>
  <c r="K19"/>
  <c r="M19"/>
  <c r="I20"/>
  <c r="J20"/>
  <c r="K20"/>
  <c r="M20"/>
  <c r="I21"/>
  <c r="J21"/>
  <c r="K21"/>
  <c r="M21"/>
  <c r="I22"/>
  <c r="J22"/>
  <c r="K22"/>
  <c r="M22"/>
  <c r="I23"/>
  <c r="J23"/>
  <c r="K23"/>
  <c r="M23"/>
  <c r="I24"/>
  <c r="J24"/>
  <c r="K24"/>
  <c r="M24"/>
  <c r="I25"/>
  <c r="J25"/>
  <c r="K25"/>
  <c r="M25"/>
  <c r="I26"/>
  <c r="J26"/>
  <c r="K26"/>
  <c r="M26"/>
  <c r="I27"/>
  <c r="J27"/>
  <c r="K27"/>
  <c r="M27"/>
  <c r="I28"/>
  <c r="J28"/>
  <c r="K28"/>
  <c r="M28"/>
  <c r="I29"/>
  <c r="J29"/>
  <c r="K29"/>
  <c r="M29"/>
  <c r="I30"/>
  <c r="J30"/>
  <c r="K30"/>
  <c r="M30"/>
  <c r="I31"/>
  <c r="J31"/>
  <c r="K31"/>
  <c r="M31"/>
  <c r="I32"/>
  <c r="J32"/>
  <c r="K32"/>
  <c r="M32"/>
  <c r="I33"/>
  <c r="J33"/>
  <c r="K33"/>
  <c r="M33"/>
  <c r="I34"/>
  <c r="J34"/>
  <c r="K34"/>
  <c r="M34"/>
  <c r="I35"/>
  <c r="J35"/>
  <c r="K35"/>
  <c r="M35"/>
  <c r="I36"/>
  <c r="J36"/>
  <c r="K36"/>
  <c r="M36"/>
  <c r="M37"/>
  <c r="I38"/>
  <c r="J38"/>
  <c r="K38"/>
  <c r="M38"/>
  <c r="I39"/>
  <c r="J39"/>
  <c r="K39"/>
  <c r="M39"/>
  <c r="K40"/>
  <c r="M40"/>
  <c r="I41"/>
  <c r="K41"/>
  <c r="M41"/>
  <c r="M42"/>
  <c r="K43"/>
  <c r="L43"/>
  <c r="M43"/>
  <c r="I44"/>
  <c r="J44"/>
  <c r="K44"/>
  <c r="M44"/>
  <c r="I45"/>
  <c r="J45"/>
  <c r="K45"/>
  <c r="M45"/>
  <c r="I46"/>
  <c r="J46"/>
  <c r="K46"/>
  <c r="M46"/>
  <c r="I47"/>
  <c r="K47"/>
  <c r="M47"/>
  <c r="F48"/>
  <c r="H48"/>
  <c r="J48"/>
  <c r="E49"/>
  <c r="E48" s="1"/>
  <c r="F49"/>
  <c r="G49"/>
  <c r="G48" s="1"/>
  <c r="H49"/>
  <c r="I49"/>
  <c r="J49"/>
  <c r="K49"/>
  <c r="M49"/>
  <c r="I50"/>
  <c r="J50"/>
  <c r="K50"/>
  <c r="M50"/>
  <c r="E51"/>
  <c r="G51"/>
  <c r="E52"/>
  <c r="F52"/>
  <c r="F51" s="1"/>
  <c r="G52"/>
  <c r="H52"/>
  <c r="H51" s="1"/>
  <c r="M51" s="1"/>
  <c r="M53"/>
  <c r="F54"/>
  <c r="E55"/>
  <c r="E54" s="1"/>
  <c r="F55"/>
  <c r="G55"/>
  <c r="G54" s="1"/>
  <c r="J56"/>
  <c r="K56"/>
  <c r="M56"/>
  <c r="K57"/>
  <c r="M57"/>
  <c r="H58"/>
  <c r="H55" s="1"/>
  <c r="J58"/>
  <c r="K58"/>
  <c r="M58"/>
  <c r="M59"/>
  <c r="H60"/>
  <c r="L18" s="1"/>
  <c r="I60"/>
  <c r="J60"/>
  <c r="K60"/>
  <c r="M60"/>
  <c r="I63"/>
  <c r="J63"/>
  <c r="K63"/>
  <c r="M63"/>
  <c r="I64"/>
  <c r="J64"/>
  <c r="K64"/>
  <c r="M64"/>
  <c r="I65"/>
  <c r="J65"/>
  <c r="K65"/>
  <c r="M65"/>
  <c r="J55" l="1"/>
  <c r="H54"/>
  <c r="I55"/>
  <c r="K55"/>
  <c r="M55"/>
  <c r="I48"/>
  <c r="I16"/>
  <c r="G61"/>
  <c r="E61"/>
  <c r="J10"/>
  <c r="H61"/>
  <c r="I10"/>
  <c r="K10"/>
  <c r="M10"/>
  <c r="F61"/>
  <c r="M52"/>
  <c r="M48"/>
  <c r="K48"/>
  <c r="M16"/>
  <c r="K16"/>
  <c r="M11"/>
  <c r="K11"/>
  <c r="I11"/>
  <c r="L12" l="1"/>
  <c r="L14"/>
  <c r="L17"/>
  <c r="L19"/>
  <c r="L21"/>
  <c r="L23"/>
  <c r="L25"/>
  <c r="L29"/>
  <c r="L31"/>
  <c r="L33"/>
  <c r="L36"/>
  <c r="L38"/>
  <c r="L44"/>
  <c r="L46"/>
  <c r="L47"/>
  <c r="L49"/>
  <c r="L57"/>
  <c r="L60"/>
  <c r="I61"/>
  <c r="K61"/>
  <c r="M61"/>
  <c r="L63"/>
  <c r="L65"/>
  <c r="L45"/>
  <c r="L48"/>
  <c r="L50"/>
  <c r="L58"/>
  <c r="J61"/>
  <c r="L64"/>
  <c r="L13"/>
  <c r="L16"/>
  <c r="L20"/>
  <c r="L22"/>
  <c r="L24"/>
  <c r="L26"/>
  <c r="L30"/>
  <c r="L32"/>
  <c r="L34"/>
  <c r="I54"/>
  <c r="K54"/>
  <c r="M54"/>
  <c r="J54"/>
  <c r="L54"/>
  <c r="L55"/>
  <c r="L11" l="1"/>
  <c r="L10" s="1"/>
  <c r="L61" s="1"/>
</calcChain>
</file>

<file path=xl/sharedStrings.xml><?xml version="1.0" encoding="utf-8"?>
<sst xmlns="http://schemas.openxmlformats.org/spreadsheetml/2006/main" count="109" uniqueCount="66">
  <si>
    <t>INFORMACJA O WYKONANIU WYDATKÓW BUDŻETU WZWiK ZA I PÓŁROCZE 2009 ROKU</t>
  </si>
  <si>
    <t>/ w zł/</t>
  </si>
  <si>
    <t>DZ.</t>
  </si>
  <si>
    <t>ROZ.</t>
  </si>
  <si>
    <t>§</t>
  </si>
  <si>
    <t>WYSZCZEGÓLNIENIE</t>
  </si>
  <si>
    <t>Wykonanie za I półrocze 2008 r.</t>
  </si>
  <si>
    <t>Plan wg uchwały budżetowej na  2009 r.</t>
  </si>
  <si>
    <t>Plan po zmianach na 30.06.2009 r.</t>
  </si>
  <si>
    <t>Wykonanie za I półrocze 2009 r.</t>
  </si>
  <si>
    <r>
      <t xml:space="preserve">    % </t>
    </r>
    <r>
      <rPr>
        <b/>
        <sz val="10"/>
        <rFont val="Arial"/>
        <family val="2"/>
        <charset val="238"/>
      </rPr>
      <t xml:space="preserve">               </t>
    </r>
  </si>
  <si>
    <r>
      <t xml:space="preserve">   % </t>
    </r>
    <r>
      <rPr>
        <b/>
        <sz val="10"/>
        <rFont val="Arial"/>
        <family val="2"/>
        <charset val="238"/>
      </rPr>
      <t xml:space="preserve">               </t>
    </r>
  </si>
  <si>
    <t>% udziału w wydatkach ogółem</t>
  </si>
  <si>
    <t xml:space="preserve">Odchylenia            (8-5 )        </t>
  </si>
  <si>
    <t>8:5</t>
  </si>
  <si>
    <t>8:6</t>
  </si>
  <si>
    <t>8:7</t>
  </si>
  <si>
    <t xml:space="preserve">   GOSPODARKA MIESZKANIOWA</t>
  </si>
  <si>
    <t>Gospodarka gruntami i nieruchomościami</t>
  </si>
  <si>
    <t>Zakup usług pozostałych</t>
  </si>
  <si>
    <t>Podatek od nieruchomości</t>
  </si>
  <si>
    <t>Opłaty na rzecz budżetów jednostek samorządu terytorialnego</t>
  </si>
  <si>
    <t>Odsetki od nieterminowych wpłat z tytułu pozostałych podatków i opłat</t>
  </si>
  <si>
    <t>x</t>
  </si>
  <si>
    <t>ADMINISTRACJA PUBLICZNA</t>
  </si>
  <si>
    <t>POZOSTAŁA DZIAŁALNOŚĆ</t>
  </si>
  <si>
    <t>Wydatki osobowe niezaliczone do wynagrodzeń</t>
  </si>
  <si>
    <t>Różne wydatki na rzecz osób fizycznych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</si>
  <si>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</si>
  <si>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</si>
  <si>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</si>
  <si>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</si>
  <si>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</si>
  <si>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</si>
  <si>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energii</t>
  </si>
  <si>
    <t xml:space="preserve">Zakup usług remontowych </t>
  </si>
  <si>
    <t>Zakup usług zdrowotnych</t>
  </si>
  <si>
    <t>Zakup usług dostępu do sieci internet</t>
  </si>
  <si>
    <t>Opłaty z tytułu zakupu usług telekomunikacyjnych telefonii komórkowej</t>
  </si>
  <si>
    <t>Opłaty z tytułu zakupu  usług telekomunikacyjnych telefonii stacjonarnej</t>
  </si>
  <si>
    <t>Opłaty za administrowanie i czynsze za budynki, lokale i pomieszczenia garażowe</t>
  </si>
  <si>
    <t>Podróże służbowe krajowe</t>
  </si>
  <si>
    <t>Różne opłaty i składki</t>
  </si>
  <si>
    <t xml:space="preserve">Odpisy na zakładowy fundusz świadczeń socjalnych </t>
  </si>
  <si>
    <t>Opłaty na rzecz budżetu państwa</t>
  </si>
  <si>
    <t>Pozostałe odsetki</t>
  </si>
  <si>
    <t>Kary i odszkodowania wpłacane na rzecz osób prawnych i innych jednostek organizacyjnych</t>
  </si>
  <si>
    <t>Koszty postępowania sądowego i prokuratorskiego</t>
  </si>
  <si>
    <t>Szkolenia pracowników nie będących członkami korpusu służby cywilnej</t>
  </si>
  <si>
    <t>Zakup materiałów papierniczych do sprzętu drukarskiego i urządzeń kserograficznych</t>
  </si>
  <si>
    <t>Zakup akcesoriów komputerowych w tym programów i licencji</t>
  </si>
  <si>
    <t>Wydatki na zakupy inwestycyjne jednostek budżetowych</t>
  </si>
  <si>
    <t>OBSŁUGA DŁUGU PUBLICZNEGO</t>
  </si>
  <si>
    <t>Obsługa papierów wartościowych, kredytów i pożyczek jednostek samorządu terytorialnego</t>
  </si>
  <si>
    <t xml:space="preserve">Odsetki i dyskonto od skarbowych </t>
  </si>
  <si>
    <t>ROŻNE ROZLICZENIA</t>
  </si>
  <si>
    <t>Rezerwy ogólne i celowe</t>
  </si>
  <si>
    <t>Rezerwy</t>
  </si>
  <si>
    <t>GOSPODARKA KOMUNALNA I OCHRONA ŚRODOWISKA</t>
  </si>
  <si>
    <t>Gospodarka ściekowa i ochrona wód</t>
  </si>
  <si>
    <t>Wydatki inwestycyjne jednostek budżetowych</t>
  </si>
  <si>
    <t>OGÓŁEM WYDATKI WZWiK</t>
  </si>
  <si>
    <t>z tego:</t>
  </si>
  <si>
    <t>a) wydatki bieżące</t>
  </si>
  <si>
    <t>b) wydatki majątkowe</t>
  </si>
  <si>
    <t xml:space="preserve">     '- w tym inwestycyjne</t>
  </si>
</sst>
</file>

<file path=xl/styles.xml><?xml version="1.0" encoding="utf-8"?>
<styleSheet xmlns="http://schemas.openxmlformats.org/spreadsheetml/2006/main">
  <fonts count="29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Times New Roman"/>
      <family val="1"/>
      <charset val="1"/>
    </font>
    <font>
      <b/>
      <sz val="11.5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238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9"/>
      <name val="Times New Roman"/>
      <family val="1"/>
      <charset val="1"/>
    </font>
    <font>
      <sz val="9"/>
      <name val="Arial"/>
      <family val="2"/>
      <charset val="238"/>
    </font>
    <font>
      <sz val="9"/>
      <name val="Times New Roman"/>
      <family val="1"/>
      <charset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2">
    <xf numFmtId="0" fontId="0" fillId="0" borderId="0">
      <alignment vertical="top"/>
    </xf>
    <xf numFmtId="0" fontId="2" fillId="2" borderId="0" applyNumberFormat="0" applyBorder="0" applyProtection="0">
      <alignment vertical="top"/>
    </xf>
    <xf numFmtId="0" fontId="2" fillId="3" borderId="0" applyNumberFormat="0" applyBorder="0" applyProtection="0">
      <alignment vertical="top"/>
    </xf>
    <xf numFmtId="0" fontId="2" fillId="4" borderId="0" applyNumberFormat="0" applyBorder="0" applyProtection="0">
      <alignment vertical="top"/>
    </xf>
    <xf numFmtId="0" fontId="2" fillId="5" borderId="0" applyNumberFormat="0" applyBorder="0" applyProtection="0">
      <alignment vertical="top"/>
    </xf>
    <xf numFmtId="0" fontId="2" fillId="6" borderId="0" applyNumberFormat="0" applyBorder="0" applyProtection="0">
      <alignment vertical="top"/>
    </xf>
    <xf numFmtId="0" fontId="2" fillId="7" borderId="0" applyNumberFormat="0" applyBorder="0" applyProtection="0">
      <alignment vertical="top"/>
    </xf>
    <xf numFmtId="0" fontId="2" fillId="8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5" borderId="0" applyNumberFormat="0" applyBorder="0" applyProtection="0">
      <alignment vertical="top"/>
    </xf>
    <xf numFmtId="0" fontId="2" fillId="8" borderId="0" applyNumberFormat="0" applyBorder="0" applyProtection="0">
      <alignment vertical="top"/>
    </xf>
    <xf numFmtId="0" fontId="2" fillId="11" borderId="0" applyNumberFormat="0" applyBorder="0" applyProtection="0">
      <alignment vertical="top"/>
    </xf>
    <xf numFmtId="0" fontId="3" fillId="12" borderId="0" applyNumberFormat="0" applyBorder="0" applyProtection="0">
      <alignment vertical="top"/>
    </xf>
    <xf numFmtId="0" fontId="3" fillId="9" borderId="0" applyNumberFormat="0" applyBorder="0" applyProtection="0">
      <alignment vertical="top"/>
    </xf>
    <xf numFmtId="0" fontId="3" fillId="10" borderId="0" applyNumberFormat="0" applyBorder="0" applyProtection="0">
      <alignment vertical="top"/>
    </xf>
    <xf numFmtId="0" fontId="3" fillId="13" borderId="0" applyNumberFormat="0" applyBorder="0" applyProtection="0">
      <alignment vertical="top"/>
    </xf>
    <xf numFmtId="0" fontId="3" fillId="14" borderId="0" applyNumberFormat="0" applyBorder="0" applyProtection="0">
      <alignment vertical="top"/>
    </xf>
    <xf numFmtId="0" fontId="3" fillId="15" borderId="0" applyNumberFormat="0" applyBorder="0" applyProtection="0">
      <alignment vertical="top"/>
    </xf>
    <xf numFmtId="0" fontId="3" fillId="16" borderId="0" applyNumberFormat="0" applyBorder="0" applyProtection="0">
      <alignment vertical="top"/>
    </xf>
    <xf numFmtId="0" fontId="3" fillId="17" borderId="0" applyNumberFormat="0" applyBorder="0" applyProtection="0">
      <alignment vertical="top"/>
    </xf>
    <xf numFmtId="0" fontId="3" fillId="18" borderId="0" applyNumberFormat="0" applyBorder="0" applyProtection="0">
      <alignment vertical="top"/>
    </xf>
    <xf numFmtId="0" fontId="3" fillId="13" borderId="0" applyNumberFormat="0" applyBorder="0" applyProtection="0">
      <alignment vertical="top"/>
    </xf>
    <xf numFmtId="0" fontId="3" fillId="14" borderId="0" applyNumberFormat="0" applyBorder="0" applyProtection="0">
      <alignment vertical="top"/>
    </xf>
    <xf numFmtId="0" fontId="3" fillId="19" borderId="0" applyNumberFormat="0" applyBorder="0" applyProtection="0">
      <alignment vertical="top"/>
    </xf>
    <xf numFmtId="0" fontId="4" fillId="7" borderId="1" applyNumberFormat="0" applyProtection="0">
      <alignment vertical="top"/>
    </xf>
    <xf numFmtId="0" fontId="5" fillId="20" borderId="2" applyNumberFormat="0" applyProtection="0">
      <alignment vertical="top"/>
    </xf>
    <xf numFmtId="0" fontId="6" fillId="4" borderId="0" applyNumberFormat="0" applyBorder="0" applyProtection="0">
      <alignment vertical="top"/>
    </xf>
    <xf numFmtId="0" fontId="7" fillId="0" borderId="3" applyNumberFormat="0" applyFill="0" applyProtection="0">
      <alignment vertical="top"/>
    </xf>
    <xf numFmtId="0" fontId="8" fillId="21" borderId="4" applyNumberFormat="0" applyProtection="0">
      <alignment vertical="top"/>
    </xf>
    <xf numFmtId="0" fontId="9" fillId="0" borderId="5" applyNumberFormat="0" applyFill="0" applyProtection="0">
      <alignment vertical="top"/>
    </xf>
    <xf numFmtId="0" fontId="10" fillId="0" borderId="6" applyNumberFormat="0" applyFill="0" applyProtection="0">
      <alignment vertical="top"/>
    </xf>
    <xf numFmtId="0" fontId="11" fillId="0" borderId="7" applyNumberFormat="0" applyFill="0" applyProtection="0">
      <alignment vertical="top"/>
    </xf>
    <xf numFmtId="0" fontId="11" fillId="0" borderId="0" applyNumberFormat="0" applyFill="0" applyBorder="0" applyProtection="0">
      <alignment vertical="top"/>
    </xf>
    <xf numFmtId="0" fontId="12" fillId="22" borderId="0" applyNumberFormat="0" applyBorder="0" applyProtection="0">
      <alignment vertical="top"/>
    </xf>
    <xf numFmtId="0" fontId="13" fillId="20" borderId="1" applyNumberFormat="0" applyProtection="0">
      <alignment vertical="top"/>
    </xf>
    <xf numFmtId="0" fontId="14" fillId="0" borderId="8" applyNumberFormat="0" applyFill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28" fillId="23" borderId="9" applyNumberFormat="0" applyProtection="0">
      <alignment vertical="top"/>
    </xf>
    <xf numFmtId="0" fontId="18" fillId="3" borderId="0" applyNumberFormat="0" applyBorder="0" applyProtection="0">
      <alignment vertical="top"/>
    </xf>
  </cellStyleXfs>
  <cellXfs count="74">
    <xf numFmtId="0" fontId="1" fillId="0" borderId="0" xfId="0" applyFont="1">
      <alignment vertical="top"/>
    </xf>
    <xf numFmtId="0" fontId="19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horizontal="right" vertical="top"/>
    </xf>
    <xf numFmtId="0" fontId="21" fillId="0" borderId="12" xfId="0" applyNumberFormat="1" applyFont="1" applyFill="1" applyBorder="1" applyAlignment="1" applyProtection="1">
      <alignment horizontal="center" wrapText="1"/>
    </xf>
    <xf numFmtId="0" fontId="21" fillId="0" borderId="13" xfId="0" applyNumberFormat="1" applyFont="1" applyFill="1" applyBorder="1" applyAlignment="1" applyProtection="1">
      <alignment horizontal="center" wrapText="1"/>
    </xf>
    <xf numFmtId="49" fontId="21" fillId="0" borderId="15" xfId="0" applyNumberFormat="1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top"/>
    </xf>
    <xf numFmtId="0" fontId="24" fillId="0" borderId="10" xfId="0" applyNumberFormat="1" applyFont="1" applyFill="1" applyBorder="1" applyAlignment="1" applyProtection="1">
      <alignment horizontal="center" vertical="top" wrapText="1"/>
    </xf>
    <xf numFmtId="0" fontId="25" fillId="6" borderId="10" xfId="0" applyNumberFormat="1" applyFont="1" applyFill="1" applyBorder="1" applyAlignment="1" applyProtection="1">
      <alignment vertical="top"/>
    </xf>
    <xf numFmtId="4" fontId="25" fillId="6" borderId="10" xfId="0" applyNumberFormat="1" applyFont="1" applyFill="1" applyBorder="1" applyAlignment="1" applyProtection="1">
      <alignment vertical="top"/>
    </xf>
    <xf numFmtId="4" fontId="25" fillId="6" borderId="10" xfId="0" applyNumberFormat="1" applyFont="1" applyFill="1" applyBorder="1" applyAlignment="1" applyProtection="1">
      <alignment horizontal="right" vertical="top"/>
    </xf>
    <xf numFmtId="0" fontId="26" fillId="0" borderId="0" xfId="0" applyFont="1">
      <alignment vertical="top"/>
    </xf>
    <xf numFmtId="0" fontId="25" fillId="0" borderId="16" xfId="0" applyNumberFormat="1" applyFont="1" applyFill="1" applyBorder="1" applyAlignment="1" applyProtection="1">
      <alignment vertical="top"/>
    </xf>
    <xf numFmtId="0" fontId="25" fillId="0" borderId="10" xfId="0" applyNumberFormat="1" applyFont="1" applyFill="1" applyBorder="1" applyAlignment="1" applyProtection="1">
      <alignment vertical="top"/>
    </xf>
    <xf numFmtId="4" fontId="25" fillId="0" borderId="10" xfId="0" applyNumberFormat="1" applyFont="1" applyFill="1" applyBorder="1" applyAlignment="1" applyProtection="1">
      <alignment vertical="top"/>
    </xf>
    <xf numFmtId="4" fontId="25" fillId="0" borderId="10" xfId="0" applyNumberFormat="1" applyFont="1" applyFill="1" applyBorder="1" applyAlignment="1" applyProtection="1">
      <alignment horizontal="right" vertical="top"/>
    </xf>
    <xf numFmtId="0" fontId="27" fillId="0" borderId="16" xfId="0" applyNumberFormat="1" applyFont="1" applyFill="1" applyBorder="1" applyAlignment="1" applyProtection="1">
      <alignment vertical="top"/>
    </xf>
    <xf numFmtId="0" fontId="27" fillId="0" borderId="18" xfId="0" applyNumberFormat="1" applyFont="1" applyFill="1" applyBorder="1" applyAlignment="1" applyProtection="1">
      <alignment vertical="top"/>
    </xf>
    <xf numFmtId="0" fontId="27" fillId="0" borderId="14" xfId="0" applyNumberFormat="1" applyFont="1" applyFill="1" applyBorder="1" applyAlignment="1" applyProtection="1">
      <alignment horizontal="center" vertical="top"/>
    </xf>
    <xf numFmtId="0" fontId="27" fillId="0" borderId="10" xfId="0" applyNumberFormat="1" applyFont="1" applyFill="1" applyBorder="1" applyAlignment="1" applyProtection="1">
      <alignment vertical="top"/>
    </xf>
    <xf numFmtId="4" fontId="27" fillId="0" borderId="10" xfId="0" applyNumberFormat="1" applyFont="1" applyFill="1" applyBorder="1" applyAlignment="1" applyProtection="1">
      <alignment vertical="top"/>
    </xf>
    <xf numFmtId="4" fontId="27" fillId="0" borderId="10" xfId="0" applyNumberFormat="1" applyFont="1" applyFill="1" applyBorder="1" applyAlignment="1" applyProtection="1">
      <alignment horizontal="right" vertical="top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24" borderId="19" xfId="0" applyNumberFormat="1" applyFont="1" applyFill="1" applyBorder="1" applyAlignment="1" applyProtection="1">
      <alignment vertical="top"/>
    </xf>
    <xf numFmtId="0" fontId="27" fillId="24" borderId="15" xfId="0" applyNumberFormat="1" applyFont="1" applyFill="1" applyBorder="1" applyAlignment="1" applyProtection="1">
      <alignment vertical="top"/>
    </xf>
    <xf numFmtId="0" fontId="27" fillId="24" borderId="14" xfId="0" applyNumberFormat="1" applyFont="1" applyFill="1" applyBorder="1" applyAlignment="1" applyProtection="1">
      <alignment horizontal="center" vertical="top"/>
    </xf>
    <xf numFmtId="0" fontId="27" fillId="24" borderId="10" xfId="0" applyNumberFormat="1" applyFont="1" applyFill="1" applyBorder="1" applyAlignment="1" applyProtection="1">
      <alignment vertical="top" wrapText="1"/>
    </xf>
    <xf numFmtId="4" fontId="27" fillId="24" borderId="10" xfId="0" applyNumberFormat="1" applyFont="1" applyFill="1" applyBorder="1" applyAlignment="1" applyProtection="1">
      <alignment vertical="top"/>
    </xf>
    <xf numFmtId="4" fontId="27" fillId="24" borderId="10" xfId="0" applyNumberFormat="1" applyFont="1" applyFill="1" applyBorder="1" applyAlignment="1" applyProtection="1">
      <alignment horizontal="center" vertical="top"/>
    </xf>
    <xf numFmtId="4" fontId="27" fillId="24" borderId="10" xfId="0" applyNumberFormat="1" applyFont="1" applyFill="1" applyBorder="1" applyAlignment="1" applyProtection="1">
      <alignment horizontal="right" vertical="top"/>
    </xf>
    <xf numFmtId="0" fontId="25" fillId="0" borderId="13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7" fillId="0" borderId="13" xfId="0" applyNumberFormat="1" applyFont="1" applyFill="1" applyBorder="1" applyAlignment="1" applyProtection="1">
      <alignment vertical="top" wrapText="1"/>
    </xf>
    <xf numFmtId="4" fontId="27" fillId="0" borderId="10" xfId="0" applyNumberFormat="1" applyFont="1" applyFill="1" applyBorder="1" applyAlignment="1" applyProtection="1">
      <alignment horizontal="right" vertical="top" wrapText="1"/>
    </xf>
    <xf numFmtId="0" fontId="27" fillId="0" borderId="20" xfId="0" applyNumberFormat="1" applyFont="1" applyFill="1" applyBorder="1" applyAlignment="1" applyProtection="1">
      <alignment vertical="top" wrapText="1"/>
    </xf>
    <xf numFmtId="0" fontId="27" fillId="0" borderId="21" xfId="0" applyNumberFormat="1" applyFont="1" applyFill="1" applyBorder="1" applyAlignment="1" applyProtection="1">
      <alignment vertical="top" wrapText="1"/>
    </xf>
    <xf numFmtId="0" fontId="27" fillId="0" borderId="22" xfId="0" applyNumberFormat="1" applyFont="1" applyFill="1" applyBorder="1" applyAlignment="1" applyProtection="1">
      <alignment vertical="top" wrapText="1"/>
    </xf>
    <xf numFmtId="0" fontId="27" fillId="0" borderId="23" xfId="0" applyNumberFormat="1" applyFont="1" applyFill="1" applyBorder="1" applyAlignment="1" applyProtection="1">
      <alignment vertical="top" wrapText="1"/>
    </xf>
    <xf numFmtId="0" fontId="27" fillId="0" borderId="24" xfId="0" applyNumberFormat="1" applyFont="1" applyFill="1" applyBorder="1" applyAlignment="1" applyProtection="1">
      <alignment vertical="top" wrapText="1"/>
    </xf>
    <xf numFmtId="0" fontId="27" fillId="0" borderId="25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horizontal="justify" vertical="top"/>
    </xf>
    <xf numFmtId="4" fontId="27" fillId="0" borderId="10" xfId="0" applyNumberFormat="1" applyFont="1" applyFill="1" applyBorder="1" applyAlignment="1" applyProtection="1">
      <alignment horizontal="center" vertical="top"/>
    </xf>
    <xf numFmtId="0" fontId="27" fillId="0" borderId="10" xfId="0" applyNumberFormat="1" applyFont="1" applyFill="1" applyBorder="1" applyAlignment="1" applyProtection="1">
      <alignment horizontal="justify" vertical="top" wrapText="1"/>
    </xf>
    <xf numFmtId="0" fontId="27" fillId="0" borderId="24" xfId="0" applyNumberFormat="1" applyFont="1" applyFill="1" applyBorder="1" applyAlignment="1" applyProtection="1">
      <alignment vertical="top"/>
    </xf>
    <xf numFmtId="0" fontId="27" fillId="0" borderId="25" xfId="0" applyNumberFormat="1" applyFont="1" applyFill="1" applyBorder="1" applyAlignment="1" applyProtection="1">
      <alignment vertical="top"/>
    </xf>
    <xf numFmtId="0" fontId="27" fillId="0" borderId="26" xfId="0" applyNumberFormat="1" applyFont="1" applyFill="1" applyBorder="1" applyAlignment="1" applyProtection="1">
      <alignment vertical="top"/>
    </xf>
    <xf numFmtId="0" fontId="27" fillId="0" borderId="27" xfId="0" applyNumberFormat="1" applyFont="1" applyFill="1" applyBorder="1" applyAlignment="1" applyProtection="1">
      <alignment vertical="top"/>
    </xf>
    <xf numFmtId="0" fontId="25" fillId="0" borderId="13" xfId="0" applyNumberFormat="1" applyFont="1" applyFill="1" applyBorder="1" applyAlignment="1" applyProtection="1">
      <alignment vertical="top"/>
    </xf>
    <xf numFmtId="0" fontId="27" fillId="0" borderId="15" xfId="0" applyNumberFormat="1" applyFont="1" applyFill="1" applyBorder="1" applyAlignment="1" applyProtection="1">
      <alignment vertical="top"/>
    </xf>
    <xf numFmtId="0" fontId="25" fillId="6" borderId="18" xfId="0" applyNumberFormat="1" applyFont="1" applyFill="1" applyBorder="1" applyAlignment="1" applyProtection="1">
      <alignment vertical="top"/>
    </xf>
    <xf numFmtId="4" fontId="25" fillId="6" borderId="10" xfId="0" applyNumberFormat="1" applyFont="1" applyFill="1" applyBorder="1" applyAlignment="1" applyProtection="1">
      <alignment horizontal="center" vertical="top"/>
    </xf>
    <xf numFmtId="0" fontId="25" fillId="0" borderId="14" xfId="0" applyNumberFormat="1" applyFont="1" applyFill="1" applyBorder="1" applyAlignment="1" applyProtection="1">
      <alignment vertical="top"/>
    </xf>
    <xf numFmtId="4" fontId="25" fillId="0" borderId="10" xfId="0" applyNumberFormat="1" applyFont="1" applyFill="1" applyBorder="1" applyAlignment="1" applyProtection="1">
      <alignment horizontal="center" vertical="top"/>
    </xf>
    <xf numFmtId="0" fontId="27" fillId="0" borderId="10" xfId="0" applyNumberFormat="1" applyFont="1" applyFill="1" applyBorder="1" applyAlignment="1" applyProtection="1">
      <alignment horizontal="center" vertical="top"/>
    </xf>
    <xf numFmtId="0" fontId="27" fillId="0" borderId="10" xfId="0" applyNumberFormat="1" applyFont="1" applyFill="1" applyBorder="1" applyAlignment="1" applyProtection="1">
      <alignment horizontal="left" vertical="top"/>
    </xf>
    <xf numFmtId="0" fontId="27" fillId="0" borderId="28" xfId="0" applyNumberFormat="1" applyFont="1" applyFill="1" applyBorder="1" applyAlignment="1" applyProtection="1">
      <alignment vertical="top"/>
    </xf>
    <xf numFmtId="0" fontId="27" fillId="0" borderId="20" xfId="0" applyNumberFormat="1" applyFont="1" applyFill="1" applyBorder="1" applyAlignment="1" applyProtection="1">
      <alignment vertical="top"/>
    </xf>
    <xf numFmtId="0" fontId="27" fillId="0" borderId="21" xfId="0" applyNumberFormat="1" applyFont="1" applyFill="1" applyBorder="1" applyAlignment="1" applyProtection="1">
      <alignment vertical="top"/>
    </xf>
    <xf numFmtId="0" fontId="27" fillId="0" borderId="17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0" xfId="0" applyNumberFormat="1" applyFont="1" applyFill="1" applyBorder="1" applyAlignment="1" applyProtection="1">
      <alignment vertical="center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6" borderId="10" xfId="0" applyNumberFormat="1" applyFont="1" applyFill="1" applyBorder="1" applyAlignment="1" applyProtection="1">
      <alignment horizontal="center" vertical="top"/>
    </xf>
    <xf numFmtId="0" fontId="25" fillId="0" borderId="17" xfId="0" applyNumberFormat="1" applyFont="1" applyFill="1" applyBorder="1" applyAlignment="1" applyProtection="1">
      <alignment horizontal="center" vertical="top"/>
    </xf>
    <xf numFmtId="0" fontId="25" fillId="0" borderId="17" xfId="0" applyNumberFormat="1" applyFont="1" applyFill="1" applyBorder="1" applyAlignment="1" applyProtection="1">
      <alignment horizontal="center" vertical="top" wrapText="1"/>
    </xf>
    <xf numFmtId="0" fontId="25" fillId="6" borderId="15" xfId="0" applyNumberFormat="1" applyFont="1" applyFill="1" applyBorder="1" applyAlignment="1" applyProtection="1">
      <alignment horizontal="center" vertical="top"/>
    </xf>
    <xf numFmtId="0" fontId="25" fillId="0" borderId="10" xfId="0" applyNumberFormat="1" applyFont="1" applyFill="1" applyBorder="1" applyAlignment="1" applyProtection="1">
      <alignment horizontal="center" vertical="top"/>
    </xf>
    <xf numFmtId="0" fontId="25" fillId="6" borderId="10" xfId="0" applyNumberFormat="1" applyFont="1" applyFill="1" applyBorder="1" applyAlignment="1" applyProtection="1">
      <alignment horizontal="center" vertical="top" wrapText="1"/>
    </xf>
    <xf numFmtId="0" fontId="25" fillId="0" borderId="15" xfId="0" applyNumberFormat="1" applyFont="1" applyFill="1" applyBorder="1" applyAlignment="1" applyProtection="1">
      <alignment horizontal="left" vertical="top"/>
    </xf>
    <xf numFmtId="0" fontId="25" fillId="0" borderId="10" xfId="0" applyNumberFormat="1" applyFont="1" applyFill="1" applyBorder="1" applyAlignment="1" applyProtection="1">
      <alignment horizontal="left" vertical="top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85725</xdr:rowOff>
    </xdr:from>
    <xdr:to>
      <xdr:col>7</xdr:col>
      <xdr:colOff>257175</xdr:colOff>
      <xdr:row>6</xdr:row>
      <xdr:rowOff>161925</xdr:rowOff>
    </xdr:to>
    <xdr:sp macro="" textlink="">
      <xdr:nvSpPr>
        <xdr:cNvPr id="1025" name="pole tekstowe 1"/>
        <xdr:cNvSpPr txBox="1">
          <a:spLocks noChangeArrowheads="1"/>
        </xdr:cNvSpPr>
      </xdr:nvSpPr>
      <xdr:spPr bwMode="auto">
        <a:xfrm>
          <a:off x="5648325" y="933450"/>
          <a:ext cx="190500" cy="2571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10" zoomScaleSheetLayoutView="100" workbookViewId="0">
      <selection activeCell="D13" sqref="D13"/>
    </sheetView>
  </sheetViews>
  <sheetFormatPr defaultRowHeight="12.75"/>
  <cols>
    <col min="1" max="1" width="4.28515625" style="1" customWidth="1"/>
    <col min="2" max="2" width="6.140625" style="1" customWidth="1"/>
    <col min="3" max="3" width="5.42578125" style="1" customWidth="1"/>
    <col min="4" max="4" width="29.7109375" style="1" customWidth="1"/>
    <col min="5" max="5" width="12.28515625" style="1" customWidth="1"/>
    <col min="6" max="6" width="13.140625" style="1" customWidth="1"/>
    <col min="7" max="7" width="12.7109375" style="1" customWidth="1"/>
    <col min="8" max="8" width="13.5703125" style="1" customWidth="1"/>
    <col min="9" max="9" width="6.7109375" style="1" customWidth="1"/>
    <col min="10" max="10" width="7" style="1" customWidth="1"/>
    <col min="11" max="11" width="6.28515625" style="1" customWidth="1"/>
    <col min="12" max="12" width="8.140625" style="1" customWidth="1"/>
    <col min="13" max="13" width="11" style="1" customWidth="1"/>
  </cols>
  <sheetData>
    <row r="1" spans="1:13" ht="12.75" hidden="1" customHeight="1"/>
    <row r="2" spans="1:13" ht="9" customHeight="1"/>
    <row r="3" spans="1:13" ht="9.75" customHeight="1"/>
    <row r="4" spans="1:13" ht="33.75" customHeight="1"/>
    <row r="5" spans="1:13" ht="14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4.25">
      <c r="A6" s="2"/>
      <c r="M6" s="3" t="s">
        <v>1</v>
      </c>
    </row>
    <row r="7" spans="1:13" ht="39.6" customHeight="1">
      <c r="A7" s="61" t="s">
        <v>2</v>
      </c>
      <c r="B7" s="62" t="s">
        <v>3</v>
      </c>
      <c r="C7" s="62" t="s">
        <v>4</v>
      </c>
      <c r="D7" s="63" t="s">
        <v>5</v>
      </c>
      <c r="E7" s="62" t="s">
        <v>6</v>
      </c>
      <c r="F7" s="62" t="s">
        <v>7</v>
      </c>
      <c r="G7" s="62" t="s">
        <v>8</v>
      </c>
      <c r="H7" s="64" t="s">
        <v>9</v>
      </c>
      <c r="I7" s="4" t="s">
        <v>10</v>
      </c>
      <c r="J7" s="4" t="s">
        <v>10</v>
      </c>
      <c r="K7" s="5" t="s">
        <v>11</v>
      </c>
      <c r="L7" s="65" t="s">
        <v>12</v>
      </c>
      <c r="M7" s="62" t="s">
        <v>13</v>
      </c>
    </row>
    <row r="8" spans="1:13" ht="25.35" customHeight="1">
      <c r="A8" s="61"/>
      <c r="B8" s="62"/>
      <c r="C8" s="62"/>
      <c r="D8" s="63"/>
      <c r="E8" s="62"/>
      <c r="F8" s="62"/>
      <c r="G8" s="62"/>
      <c r="H8" s="62"/>
      <c r="I8" s="6" t="s">
        <v>14</v>
      </c>
      <c r="J8" s="6" t="s">
        <v>15</v>
      </c>
      <c r="K8" s="6" t="s">
        <v>16</v>
      </c>
      <c r="L8" s="65"/>
      <c r="M8" s="65"/>
    </row>
    <row r="9" spans="1:13" ht="12" customHeight="1">
      <c r="A9" s="7">
        <v>1</v>
      </c>
      <c r="B9" s="8">
        <v>2</v>
      </c>
      <c r="C9" s="8">
        <v>3</v>
      </c>
      <c r="D9" s="7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</row>
    <row r="10" spans="1:13" s="12" customFormat="1" ht="12">
      <c r="A10" s="9">
        <v>700</v>
      </c>
      <c r="B10" s="66" t="s">
        <v>17</v>
      </c>
      <c r="C10" s="66"/>
      <c r="D10" s="66"/>
      <c r="E10" s="10">
        <f>E11</f>
        <v>18300.769999999997</v>
      </c>
      <c r="F10" s="10">
        <f>F11</f>
        <v>41400</v>
      </c>
      <c r="G10" s="10">
        <f>G11</f>
        <v>61392</v>
      </c>
      <c r="H10" s="10">
        <f>H11</f>
        <v>38116.65</v>
      </c>
      <c r="I10" s="11">
        <f>H10/E10*100</f>
        <v>208.27894126859147</v>
      </c>
      <c r="J10" s="11">
        <f>H10/F10*100</f>
        <v>92.069202898550728</v>
      </c>
      <c r="K10" s="11">
        <f t="shared" ref="K10:K36" si="0">H10/G10*100</f>
        <v>62.087324081313533</v>
      </c>
      <c r="L10" s="11">
        <f>L11</f>
        <v>0.11977657109480896</v>
      </c>
      <c r="M10" s="11">
        <f t="shared" ref="M10:M41" si="1">H10-E10</f>
        <v>19815.880000000005</v>
      </c>
    </row>
    <row r="11" spans="1:13" s="12" customFormat="1" ht="12">
      <c r="A11" s="13"/>
      <c r="B11" s="14">
        <v>70005</v>
      </c>
      <c r="C11" s="67" t="s">
        <v>18</v>
      </c>
      <c r="D11" s="67"/>
      <c r="E11" s="15">
        <f>SUM(E12:E15)</f>
        <v>18300.769999999997</v>
      </c>
      <c r="F11" s="15">
        <f>SUM(F12:F15)</f>
        <v>41400</v>
      </c>
      <c r="G11" s="15">
        <f>SUM(G12:G15)</f>
        <v>61392</v>
      </c>
      <c r="H11" s="15">
        <f>SUM(H12:H15)</f>
        <v>38116.65</v>
      </c>
      <c r="I11" s="16">
        <f>H11/E11*100</f>
        <v>208.27894126859147</v>
      </c>
      <c r="J11" s="16">
        <f>H11/F11*100</f>
        <v>92.069202898550728</v>
      </c>
      <c r="K11" s="16">
        <f t="shared" si="0"/>
        <v>62.087324081313533</v>
      </c>
      <c r="L11" s="16">
        <f>L12+L13+L14</f>
        <v>0.11977657109480896</v>
      </c>
      <c r="M11" s="16">
        <f t="shared" si="1"/>
        <v>19815.880000000005</v>
      </c>
    </row>
    <row r="12" spans="1:13" s="12" customFormat="1" ht="12">
      <c r="A12" s="17"/>
      <c r="B12" s="18"/>
      <c r="C12" s="19">
        <v>4300</v>
      </c>
      <c r="D12" s="20" t="s">
        <v>19</v>
      </c>
      <c r="E12" s="21">
        <v>945.76</v>
      </c>
      <c r="F12" s="21">
        <v>12000</v>
      </c>
      <c r="G12" s="21">
        <v>12000</v>
      </c>
      <c r="H12" s="21">
        <v>3226.36</v>
      </c>
      <c r="I12" s="22">
        <f>H12/E12*100</f>
        <v>341.13940111656234</v>
      </c>
      <c r="J12" s="22">
        <f>H12/F12*100</f>
        <v>26.886333333333333</v>
      </c>
      <c r="K12" s="22">
        <f t="shared" si="0"/>
        <v>26.886333333333333</v>
      </c>
      <c r="L12" s="22">
        <f>H12/H61%</f>
        <v>1.0436872962749196E-2</v>
      </c>
      <c r="M12" s="22">
        <f t="shared" si="1"/>
        <v>2280.6000000000004</v>
      </c>
    </row>
    <row r="13" spans="1:13" s="12" customFormat="1" ht="12">
      <c r="A13" s="17"/>
      <c r="B13" s="18"/>
      <c r="C13" s="19">
        <v>4480</v>
      </c>
      <c r="D13" s="20" t="s">
        <v>20</v>
      </c>
      <c r="E13" s="21">
        <v>16069</v>
      </c>
      <c r="F13" s="21">
        <v>28000</v>
      </c>
      <c r="G13" s="21">
        <v>29150</v>
      </c>
      <c r="H13" s="21">
        <v>14650</v>
      </c>
      <c r="I13" s="22">
        <f>H13/E13*100</f>
        <v>91.16933225465182</v>
      </c>
      <c r="J13" s="22">
        <f>H13/F13*100</f>
        <v>52.321428571428577</v>
      </c>
      <c r="K13" s="22">
        <f t="shared" si="0"/>
        <v>50.257289879931392</v>
      </c>
      <c r="L13" s="22">
        <f>H13/H61%</f>
        <v>4.7390926277376275E-2</v>
      </c>
      <c r="M13" s="22">
        <f t="shared" si="1"/>
        <v>-1419</v>
      </c>
    </row>
    <row r="14" spans="1:13" s="12" customFormat="1" ht="25.35" customHeight="1">
      <c r="A14" s="17"/>
      <c r="B14" s="18"/>
      <c r="C14" s="19">
        <v>4520</v>
      </c>
      <c r="D14" s="23" t="s">
        <v>21</v>
      </c>
      <c r="E14" s="21">
        <v>1286.01</v>
      </c>
      <c r="F14" s="21">
        <v>1400</v>
      </c>
      <c r="G14" s="21">
        <v>19151</v>
      </c>
      <c r="H14" s="21">
        <v>19150.28</v>
      </c>
      <c r="I14" s="22">
        <f>H14/E14*100</f>
        <v>1489.123723765756</v>
      </c>
      <c r="J14" s="22">
        <f>H14/F14*100</f>
        <v>1367.8771428571429</v>
      </c>
      <c r="K14" s="22">
        <f t="shared" si="0"/>
        <v>99.996240405200766</v>
      </c>
      <c r="L14" s="22">
        <f>H14/H61%</f>
        <v>6.1948771854683497E-2</v>
      </c>
      <c r="M14" s="22">
        <f t="shared" si="1"/>
        <v>17864.27</v>
      </c>
    </row>
    <row r="15" spans="1:13" s="12" customFormat="1" ht="25.35" customHeight="1">
      <c r="A15" s="24"/>
      <c r="B15" s="25"/>
      <c r="C15" s="26">
        <v>4570</v>
      </c>
      <c r="D15" s="27" t="s">
        <v>22</v>
      </c>
      <c r="E15" s="28">
        <v>0</v>
      </c>
      <c r="F15" s="28">
        <v>0</v>
      </c>
      <c r="G15" s="28">
        <v>1091</v>
      </c>
      <c r="H15" s="28">
        <v>1090.01</v>
      </c>
      <c r="I15" s="29" t="s">
        <v>23</v>
      </c>
      <c r="J15" s="29" t="s">
        <v>23</v>
      </c>
      <c r="K15" s="30">
        <f t="shared" si="0"/>
        <v>99.90925756186985</v>
      </c>
      <c r="L15" s="22">
        <v>0</v>
      </c>
      <c r="M15" s="30">
        <f t="shared" si="1"/>
        <v>1090.01</v>
      </c>
    </row>
    <row r="16" spans="1:13" s="12" customFormat="1" ht="24.6" customHeight="1">
      <c r="A16" s="9">
        <v>750</v>
      </c>
      <c r="B16" s="66" t="s">
        <v>24</v>
      </c>
      <c r="C16" s="66"/>
      <c r="D16" s="66"/>
      <c r="E16" s="10">
        <f>E17</f>
        <v>910619.87999999989</v>
      </c>
      <c r="F16" s="10">
        <f>F17</f>
        <v>2242600</v>
      </c>
      <c r="G16" s="10">
        <f>G17</f>
        <v>2188729</v>
      </c>
      <c r="H16" s="10">
        <f>H17</f>
        <v>1074772.5000000002</v>
      </c>
      <c r="I16" s="11">
        <f t="shared" ref="I16:I36" si="2">H16/E16*100</f>
        <v>118.02647005685844</v>
      </c>
      <c r="J16" s="11">
        <f t="shared" ref="J16:J36" si="3">H16/F16*100</f>
        <v>47.925287612592541</v>
      </c>
      <c r="K16" s="11">
        <f t="shared" si="0"/>
        <v>49.104868624667567</v>
      </c>
      <c r="L16" s="11">
        <f>H16/H61%</f>
        <v>3.4767552431707442</v>
      </c>
      <c r="M16" s="11">
        <f t="shared" si="1"/>
        <v>164152.62000000034</v>
      </c>
    </row>
    <row r="17" spans="1:13" s="12" customFormat="1" ht="12">
      <c r="A17" s="31"/>
      <c r="B17" s="14">
        <v>75095</v>
      </c>
      <c r="C17" s="67" t="s">
        <v>25</v>
      </c>
      <c r="D17" s="67"/>
      <c r="E17" s="15">
        <f>SUM(E18:E47)</f>
        <v>910619.87999999989</v>
      </c>
      <c r="F17" s="15">
        <f>SUM(F18:F47)</f>
        <v>2242600</v>
      </c>
      <c r="G17" s="15">
        <f>SUM(G18:G47)</f>
        <v>2188729</v>
      </c>
      <c r="H17" s="15">
        <f>SUM(H18:H47)</f>
        <v>1074772.5000000002</v>
      </c>
      <c r="I17" s="16">
        <f t="shared" si="2"/>
        <v>118.02647005685844</v>
      </c>
      <c r="J17" s="16">
        <f t="shared" si="3"/>
        <v>47.925287612592541</v>
      </c>
      <c r="K17" s="16">
        <f t="shared" si="0"/>
        <v>49.104868624667567</v>
      </c>
      <c r="L17" s="16">
        <f>H17/H61%</f>
        <v>3.4767552431707442</v>
      </c>
      <c r="M17" s="16">
        <f t="shared" si="1"/>
        <v>164152.62000000034</v>
      </c>
    </row>
    <row r="18" spans="1:13" s="12" customFormat="1" ht="24.75" customHeight="1">
      <c r="A18" s="32"/>
      <c r="B18" s="33"/>
      <c r="C18" s="19">
        <v>3020</v>
      </c>
      <c r="D18" s="23" t="s">
        <v>26</v>
      </c>
      <c r="E18" s="21">
        <v>572.44000000000005</v>
      </c>
      <c r="F18" s="21">
        <v>1200</v>
      </c>
      <c r="G18" s="21">
        <v>1200</v>
      </c>
      <c r="H18" s="21">
        <v>750</v>
      </c>
      <c r="I18" s="22">
        <f t="shared" si="2"/>
        <v>131.0180979665991</v>
      </c>
      <c r="J18" s="22">
        <f t="shared" si="3"/>
        <v>62.5</v>
      </c>
      <c r="K18" s="22">
        <f t="shared" si="0"/>
        <v>62.5</v>
      </c>
      <c r="L18" s="22">
        <f>H18/H60%</f>
        <v>2.8091526207599834E-3</v>
      </c>
      <c r="M18" s="22">
        <f t="shared" si="1"/>
        <v>177.55999999999995</v>
      </c>
    </row>
    <row r="19" spans="1:13" s="12" customFormat="1" ht="14.85" customHeight="1">
      <c r="A19" s="32"/>
      <c r="B19" s="32"/>
      <c r="C19" s="19">
        <v>3030</v>
      </c>
      <c r="D19" s="20" t="s">
        <v>27</v>
      </c>
      <c r="E19" s="21">
        <v>42278.74</v>
      </c>
      <c r="F19" s="21">
        <v>110000</v>
      </c>
      <c r="G19" s="21">
        <v>110000</v>
      </c>
      <c r="H19" s="21">
        <v>52586.26</v>
      </c>
      <c r="I19" s="22">
        <f t="shared" si="2"/>
        <v>124.37991293023398</v>
      </c>
      <c r="J19" s="22">
        <f t="shared" si="3"/>
        <v>47.805690909090906</v>
      </c>
      <c r="K19" s="22">
        <f t="shared" si="0"/>
        <v>47.805690909090906</v>
      </c>
      <c r="L19" s="22">
        <f>H19/H61%</f>
        <v>0.17011000483706082</v>
      </c>
      <c r="M19" s="22">
        <f t="shared" si="1"/>
        <v>10307.520000000004</v>
      </c>
    </row>
    <row r="20" spans="1:13" s="12" customFormat="1" ht="14.1" customHeight="1">
      <c r="A20" s="32"/>
      <c r="B20" s="32"/>
      <c r="C20" s="19">
        <v>4010</v>
      </c>
      <c r="D20" s="20" t="s">
        <v>28</v>
      </c>
      <c r="E20" s="21">
        <v>382951.61</v>
      </c>
      <c r="F20" s="21">
        <v>1185000</v>
      </c>
      <c r="G20" s="21">
        <v>1185000</v>
      </c>
      <c r="H20" s="21">
        <v>539266.87</v>
      </c>
      <c r="I20" s="22">
        <f t="shared" si="2"/>
        <v>140.8185410161874</v>
      </c>
      <c r="J20" s="22">
        <f t="shared" si="3"/>
        <v>45.507752742616034</v>
      </c>
      <c r="K20" s="22">
        <f t="shared" si="0"/>
        <v>45.507752742616034</v>
      </c>
      <c r="L20" s="22">
        <f>H20/H61%</f>
        <v>1.7444611931741607</v>
      </c>
      <c r="M20" s="22">
        <f t="shared" si="1"/>
        <v>156315.26</v>
      </c>
    </row>
    <row r="21" spans="1:13" s="12" customFormat="1" ht="15.6" customHeight="1">
      <c r="A21" s="32"/>
      <c r="B21" s="32"/>
      <c r="C21" s="19">
        <v>4040</v>
      </c>
      <c r="D21" s="20" t="s">
        <v>29</v>
      </c>
      <c r="E21" s="21">
        <v>52852.29</v>
      </c>
      <c r="F21" s="21">
        <v>89860</v>
      </c>
      <c r="G21" s="21">
        <v>77812</v>
      </c>
      <c r="H21" s="21">
        <v>77811.990000000005</v>
      </c>
      <c r="I21" s="22">
        <f t="shared" si="2"/>
        <v>147.22538985538753</v>
      </c>
      <c r="J21" s="22">
        <f t="shared" si="3"/>
        <v>86.592466058312937</v>
      </c>
      <c r="K21" s="22">
        <f t="shared" si="0"/>
        <v>99.999987148511806</v>
      </c>
      <c r="L21" s="22">
        <f>H21/H61%</f>
        <v>0.25171210113214609</v>
      </c>
      <c r="M21" s="22">
        <f t="shared" si="1"/>
        <v>24959.700000000004</v>
      </c>
    </row>
    <row r="22" spans="1:13" s="12" customFormat="1" ht="15.6" customHeight="1">
      <c r="A22" s="32"/>
      <c r="B22" s="32"/>
      <c r="C22" s="19">
        <v>4110</v>
      </c>
      <c r="D22" s="20" t="s">
        <v>30</v>
      </c>
      <c r="E22" s="21">
        <v>82713.88</v>
      </c>
      <c r="F22" s="21">
        <v>181200</v>
      </c>
      <c r="G22" s="21">
        <v>181200</v>
      </c>
      <c r="H22" s="21">
        <v>92980.08</v>
      </c>
      <c r="I22" s="22">
        <f t="shared" si="2"/>
        <v>112.41170163943464</v>
      </c>
      <c r="J22" s="22">
        <f t="shared" si="3"/>
        <v>51.313509933774839</v>
      </c>
      <c r="K22" s="22">
        <f t="shared" si="0"/>
        <v>51.313509933774839</v>
      </c>
      <c r="L22" s="22">
        <f>H22/H61%</f>
        <v>0.30077898406447429</v>
      </c>
      <c r="M22" s="22">
        <f t="shared" si="1"/>
        <v>10266.199999999997</v>
      </c>
    </row>
    <row r="23" spans="1:13" s="12" customFormat="1" ht="14.85" customHeight="1">
      <c r="A23" s="32"/>
      <c r="B23" s="32"/>
      <c r="C23" s="19">
        <v>4120</v>
      </c>
      <c r="D23" s="20" t="s">
        <v>31</v>
      </c>
      <c r="E23" s="21">
        <v>9426.36</v>
      </c>
      <c r="F23" s="21">
        <v>29400</v>
      </c>
      <c r="G23" s="21">
        <v>29400</v>
      </c>
      <c r="H23" s="21">
        <v>15086.18</v>
      </c>
      <c r="I23" s="22">
        <f t="shared" si="2"/>
        <v>160.042476629367</v>
      </c>
      <c r="J23" s="22">
        <f t="shared" si="3"/>
        <v>51.313537414965992</v>
      </c>
      <c r="K23" s="22">
        <f t="shared" si="0"/>
        <v>51.313537414965992</v>
      </c>
      <c r="L23" s="22">
        <f>H23/H61%</f>
        <v>4.88019142789917E-2</v>
      </c>
      <c r="M23" s="22">
        <f t="shared" si="1"/>
        <v>5659.82</v>
      </c>
    </row>
    <row r="24" spans="1:13" s="12" customFormat="1" ht="14.85" customHeight="1">
      <c r="A24" s="32"/>
      <c r="B24" s="32"/>
      <c r="C24" s="19">
        <v>4170</v>
      </c>
      <c r="D24" s="20" t="s">
        <v>32</v>
      </c>
      <c r="E24" s="21">
        <v>35213.5</v>
      </c>
      <c r="F24" s="21">
        <v>35000</v>
      </c>
      <c r="G24" s="21">
        <v>50000</v>
      </c>
      <c r="H24" s="21">
        <v>32980</v>
      </c>
      <c r="I24" s="22">
        <f t="shared" si="2"/>
        <v>93.657262129580985</v>
      </c>
      <c r="J24" s="22">
        <f t="shared" si="3"/>
        <v>94.228571428571428</v>
      </c>
      <c r="K24" s="22">
        <f t="shared" si="0"/>
        <v>65.959999999999994</v>
      </c>
      <c r="L24" s="22">
        <f>H24/H61%</f>
        <v>0.10668619444558837</v>
      </c>
      <c r="M24" s="22">
        <f t="shared" si="1"/>
        <v>-2233.5</v>
      </c>
    </row>
    <row r="25" spans="1:13" s="12" customFormat="1" ht="15.6" customHeight="1">
      <c r="A25" s="32"/>
      <c r="B25" s="32"/>
      <c r="C25" s="19">
        <v>4210</v>
      </c>
      <c r="D25" s="20" t="s">
        <v>33</v>
      </c>
      <c r="E25" s="21">
        <v>16223.33</v>
      </c>
      <c r="F25" s="21">
        <v>55040</v>
      </c>
      <c r="G25" s="21">
        <v>55040</v>
      </c>
      <c r="H25" s="21">
        <v>25794.41</v>
      </c>
      <c r="I25" s="22">
        <f t="shared" si="2"/>
        <v>158.99577953478109</v>
      </c>
      <c r="J25" s="22">
        <f t="shared" si="3"/>
        <v>46.864843749999999</v>
      </c>
      <c r="K25" s="22">
        <f t="shared" si="0"/>
        <v>46.864843749999999</v>
      </c>
      <c r="L25" s="34">
        <f>H25/H61%</f>
        <v>8.3441705302281052E-2</v>
      </c>
      <c r="M25" s="22">
        <f t="shared" si="1"/>
        <v>9571.08</v>
      </c>
    </row>
    <row r="26" spans="1:13" s="12" customFormat="1" ht="14.85" customHeight="1">
      <c r="A26" s="35"/>
      <c r="B26" s="36"/>
      <c r="C26" s="19">
        <v>4260</v>
      </c>
      <c r="D26" s="20" t="s">
        <v>34</v>
      </c>
      <c r="E26" s="21">
        <v>2629.53</v>
      </c>
      <c r="F26" s="21">
        <v>10000</v>
      </c>
      <c r="G26" s="21">
        <v>10000</v>
      </c>
      <c r="H26" s="21">
        <v>3829.65</v>
      </c>
      <c r="I26" s="22">
        <f t="shared" si="2"/>
        <v>145.64009537826149</v>
      </c>
      <c r="J26" s="22">
        <f t="shared" si="3"/>
        <v>38.296500000000002</v>
      </c>
      <c r="K26" s="22">
        <f t="shared" si="0"/>
        <v>38.296500000000002</v>
      </c>
      <c r="L26" s="34">
        <f>H26/H61%</f>
        <v>1.2388441011478093E-2</v>
      </c>
      <c r="M26" s="22">
        <f t="shared" si="1"/>
        <v>1200.1199999999999</v>
      </c>
    </row>
    <row r="27" spans="1:13" s="12" customFormat="1" ht="14.85" customHeight="1">
      <c r="A27" s="37"/>
      <c r="B27" s="38"/>
      <c r="C27" s="19">
        <v>4270</v>
      </c>
      <c r="D27" s="20" t="s">
        <v>35</v>
      </c>
      <c r="E27" s="21">
        <v>429.59</v>
      </c>
      <c r="F27" s="21">
        <v>500</v>
      </c>
      <c r="G27" s="21">
        <v>500</v>
      </c>
      <c r="H27" s="21">
        <v>0</v>
      </c>
      <c r="I27" s="22">
        <f t="shared" si="2"/>
        <v>0</v>
      </c>
      <c r="J27" s="22">
        <f t="shared" si="3"/>
        <v>0</v>
      </c>
      <c r="K27" s="22">
        <f t="shared" si="0"/>
        <v>0</v>
      </c>
      <c r="L27" s="34">
        <v>0</v>
      </c>
      <c r="M27" s="22">
        <f t="shared" si="1"/>
        <v>-429.59</v>
      </c>
    </row>
    <row r="28" spans="1:13" s="12" customFormat="1" ht="14.1" customHeight="1">
      <c r="A28" s="39"/>
      <c r="B28" s="37"/>
      <c r="C28" s="19">
        <v>4280</v>
      </c>
      <c r="D28" s="20" t="s">
        <v>36</v>
      </c>
      <c r="E28" s="21">
        <v>180</v>
      </c>
      <c r="F28" s="21">
        <v>800</v>
      </c>
      <c r="G28" s="21">
        <v>800</v>
      </c>
      <c r="H28" s="21">
        <v>585</v>
      </c>
      <c r="I28" s="22">
        <f t="shared" si="2"/>
        <v>325</v>
      </c>
      <c r="J28" s="22">
        <f t="shared" si="3"/>
        <v>73.125</v>
      </c>
      <c r="K28" s="22">
        <f t="shared" si="0"/>
        <v>73.125</v>
      </c>
      <c r="L28" s="34">
        <v>0</v>
      </c>
      <c r="M28" s="22">
        <f t="shared" si="1"/>
        <v>405</v>
      </c>
    </row>
    <row r="29" spans="1:13" s="12" customFormat="1" ht="14.85" customHeight="1">
      <c r="A29" s="39"/>
      <c r="B29" s="37"/>
      <c r="C29" s="19">
        <v>4300</v>
      </c>
      <c r="D29" s="20" t="s">
        <v>19</v>
      </c>
      <c r="E29" s="21">
        <v>106432.48</v>
      </c>
      <c r="F29" s="21">
        <v>400000</v>
      </c>
      <c r="G29" s="21">
        <v>320421</v>
      </c>
      <c r="H29" s="21">
        <v>144012.10999999999</v>
      </c>
      <c r="I29" s="22">
        <f t="shared" si="2"/>
        <v>135.30842276718536</v>
      </c>
      <c r="J29" s="22">
        <f t="shared" si="3"/>
        <v>36.003027499999995</v>
      </c>
      <c r="K29" s="22">
        <f t="shared" si="0"/>
        <v>44.94465406449639</v>
      </c>
      <c r="L29" s="22">
        <f>H29/H61%</f>
        <v>0.46586124833169978</v>
      </c>
      <c r="M29" s="22">
        <f t="shared" si="1"/>
        <v>37579.62999999999</v>
      </c>
    </row>
    <row r="30" spans="1:13" s="12" customFormat="1" ht="14.85" customHeight="1">
      <c r="A30" s="39"/>
      <c r="B30" s="40"/>
      <c r="C30" s="19">
        <v>4350</v>
      </c>
      <c r="D30" s="20" t="s">
        <v>37</v>
      </c>
      <c r="E30" s="21">
        <v>2161.75</v>
      </c>
      <c r="F30" s="21">
        <v>6000</v>
      </c>
      <c r="G30" s="21">
        <v>6000</v>
      </c>
      <c r="H30" s="21">
        <v>2108.33</v>
      </c>
      <c r="I30" s="22">
        <f t="shared" si="2"/>
        <v>97.528853937781889</v>
      </c>
      <c r="J30" s="22">
        <f t="shared" si="3"/>
        <v>35.138833333333331</v>
      </c>
      <c r="K30" s="22">
        <f t="shared" si="0"/>
        <v>35.138833333333331</v>
      </c>
      <c r="L30" s="22">
        <f>H30/H61%</f>
        <v>6.8201850920396392E-3</v>
      </c>
      <c r="M30" s="22">
        <f t="shared" si="1"/>
        <v>-53.420000000000073</v>
      </c>
    </row>
    <row r="31" spans="1:13" s="12" customFormat="1" ht="25.35" customHeight="1">
      <c r="A31" s="39"/>
      <c r="B31" s="40"/>
      <c r="C31" s="19">
        <v>4360</v>
      </c>
      <c r="D31" s="41" t="s">
        <v>38</v>
      </c>
      <c r="E31" s="21">
        <v>8132.98</v>
      </c>
      <c r="F31" s="21">
        <v>18000</v>
      </c>
      <c r="G31" s="21">
        <v>18000</v>
      </c>
      <c r="H31" s="21">
        <v>9756.69</v>
      </c>
      <c r="I31" s="22">
        <f t="shared" si="2"/>
        <v>119.96451485187471</v>
      </c>
      <c r="J31" s="22">
        <f t="shared" si="3"/>
        <v>54.203833333333343</v>
      </c>
      <c r="K31" s="22">
        <f t="shared" si="0"/>
        <v>54.203833333333343</v>
      </c>
      <c r="L31" s="22">
        <f>H31/H61%</f>
        <v>3.1561677576874697E-2</v>
      </c>
      <c r="M31" s="22">
        <f t="shared" si="1"/>
        <v>1623.7100000000009</v>
      </c>
    </row>
    <row r="32" spans="1:13" s="12" customFormat="1" ht="24.6" customHeight="1">
      <c r="A32" s="39"/>
      <c r="B32" s="40"/>
      <c r="C32" s="19">
        <v>4370</v>
      </c>
      <c r="D32" s="41" t="s">
        <v>39</v>
      </c>
      <c r="E32" s="21">
        <v>5094.8599999999997</v>
      </c>
      <c r="F32" s="21">
        <v>12000</v>
      </c>
      <c r="G32" s="21">
        <v>12000</v>
      </c>
      <c r="H32" s="21">
        <v>4536.1499999999996</v>
      </c>
      <c r="I32" s="22">
        <f t="shared" si="2"/>
        <v>89.033849801564713</v>
      </c>
      <c r="J32" s="22">
        <f t="shared" si="3"/>
        <v>37.801249999999996</v>
      </c>
      <c r="K32" s="22">
        <f t="shared" si="0"/>
        <v>37.801249999999996</v>
      </c>
      <c r="L32" s="22">
        <f>H32/H61%</f>
        <v>1.4673880561987738E-2</v>
      </c>
      <c r="M32" s="22">
        <f t="shared" si="1"/>
        <v>-558.71</v>
      </c>
    </row>
    <row r="33" spans="1:13" s="12" customFormat="1" ht="25.35" customHeight="1">
      <c r="A33" s="39"/>
      <c r="B33" s="40"/>
      <c r="C33" s="19">
        <v>4400</v>
      </c>
      <c r="D33" s="41" t="s">
        <v>40</v>
      </c>
      <c r="E33" s="21">
        <v>9355.58</v>
      </c>
      <c r="F33" s="21">
        <v>20000</v>
      </c>
      <c r="G33" s="21">
        <v>20000</v>
      </c>
      <c r="H33" s="21">
        <v>11676.54</v>
      </c>
      <c r="I33" s="22">
        <f t="shared" si="2"/>
        <v>124.8082962253543</v>
      </c>
      <c r="J33" s="22">
        <f t="shared" si="3"/>
        <v>58.382700000000007</v>
      </c>
      <c r="K33" s="22">
        <f t="shared" si="0"/>
        <v>58.382700000000007</v>
      </c>
      <c r="L33" s="22">
        <f>H33/H61%</f>
        <v>3.7772153332070665E-2</v>
      </c>
      <c r="M33" s="22">
        <f t="shared" si="1"/>
        <v>2320.9600000000009</v>
      </c>
    </row>
    <row r="34" spans="1:13" s="12" customFormat="1" ht="15.6" customHeight="1">
      <c r="A34" s="39"/>
      <c r="B34" s="40"/>
      <c r="C34" s="19">
        <v>4410</v>
      </c>
      <c r="D34" s="41" t="s">
        <v>41</v>
      </c>
      <c r="E34" s="21">
        <v>4424.7700000000004</v>
      </c>
      <c r="F34" s="21">
        <v>15000</v>
      </c>
      <c r="G34" s="21">
        <v>15000</v>
      </c>
      <c r="H34" s="21">
        <v>3431.88</v>
      </c>
      <c r="I34" s="22">
        <f t="shared" si="2"/>
        <v>77.560641570070302</v>
      </c>
      <c r="J34" s="22">
        <f t="shared" si="3"/>
        <v>22.879200000000001</v>
      </c>
      <c r="K34" s="22">
        <f t="shared" si="0"/>
        <v>22.879200000000001</v>
      </c>
      <c r="L34" s="22">
        <f>H34/H61%</f>
        <v>1.1101704578348266E-2</v>
      </c>
      <c r="M34" s="22">
        <f t="shared" si="1"/>
        <v>-992.89000000000033</v>
      </c>
    </row>
    <row r="35" spans="1:13" s="12" customFormat="1" ht="14.1" customHeight="1">
      <c r="A35" s="39"/>
      <c r="B35" s="40"/>
      <c r="C35" s="19">
        <v>4430</v>
      </c>
      <c r="D35" s="41" t="s">
        <v>42</v>
      </c>
      <c r="E35" s="21">
        <v>2410.08</v>
      </c>
      <c r="F35" s="21">
        <v>5000</v>
      </c>
      <c r="G35" s="21">
        <v>5000</v>
      </c>
      <c r="H35" s="21">
        <v>880</v>
      </c>
      <c r="I35" s="22">
        <f t="shared" si="2"/>
        <v>36.513310761468496</v>
      </c>
      <c r="J35" s="22">
        <f t="shared" si="3"/>
        <v>17.599999999999998</v>
      </c>
      <c r="K35" s="22">
        <f t="shared" si="0"/>
        <v>17.599999999999998</v>
      </c>
      <c r="L35" s="22">
        <v>0</v>
      </c>
      <c r="M35" s="22">
        <f t="shared" si="1"/>
        <v>-1530.08</v>
      </c>
    </row>
    <row r="36" spans="1:13" s="12" customFormat="1" ht="26.85" customHeight="1">
      <c r="A36" s="39"/>
      <c r="B36" s="40"/>
      <c r="C36" s="19">
        <v>4440</v>
      </c>
      <c r="D36" s="41" t="s">
        <v>43</v>
      </c>
      <c r="E36" s="21">
        <v>12000</v>
      </c>
      <c r="F36" s="21">
        <v>21000</v>
      </c>
      <c r="G36" s="21">
        <v>18168</v>
      </c>
      <c r="H36" s="21">
        <v>15000</v>
      </c>
      <c r="I36" s="22">
        <f t="shared" si="2"/>
        <v>125</v>
      </c>
      <c r="J36" s="22">
        <f t="shared" si="3"/>
        <v>71.428571428571431</v>
      </c>
      <c r="K36" s="22">
        <f t="shared" si="0"/>
        <v>82.562747688243064</v>
      </c>
      <c r="L36" s="22">
        <f>H36/H61%</f>
        <v>4.8523132707211203E-2</v>
      </c>
      <c r="M36" s="22">
        <f t="shared" si="1"/>
        <v>3000</v>
      </c>
    </row>
    <row r="37" spans="1:13" s="12" customFormat="1" ht="14.1" customHeight="1">
      <c r="A37" s="39"/>
      <c r="B37" s="40"/>
      <c r="C37" s="19">
        <v>4480</v>
      </c>
      <c r="D37" s="41" t="s">
        <v>20</v>
      </c>
      <c r="E37" s="21">
        <v>69130</v>
      </c>
      <c r="F37" s="21">
        <v>0</v>
      </c>
      <c r="G37" s="21">
        <v>0</v>
      </c>
      <c r="H37" s="21">
        <v>0</v>
      </c>
      <c r="I37" s="42" t="s">
        <v>23</v>
      </c>
      <c r="J37" s="42" t="s">
        <v>23</v>
      </c>
      <c r="K37" s="42" t="s">
        <v>23</v>
      </c>
      <c r="L37" s="22">
        <v>0</v>
      </c>
      <c r="M37" s="22">
        <f t="shared" si="1"/>
        <v>-69130</v>
      </c>
    </row>
    <row r="38" spans="1:13" s="12" customFormat="1" ht="14.1" customHeight="1">
      <c r="A38" s="39"/>
      <c r="B38" s="40"/>
      <c r="C38" s="19">
        <v>4510</v>
      </c>
      <c r="D38" s="41" t="s">
        <v>44</v>
      </c>
      <c r="E38" s="21">
        <v>150</v>
      </c>
      <c r="F38" s="21">
        <v>300</v>
      </c>
      <c r="G38" s="21">
        <v>6300</v>
      </c>
      <c r="H38" s="21">
        <v>3157</v>
      </c>
      <c r="I38" s="22">
        <f>H38/E38*100</f>
        <v>2104.6666666666665</v>
      </c>
      <c r="J38" s="22">
        <f>H38/F38*100</f>
        <v>1052.3333333333333</v>
      </c>
      <c r="K38" s="22">
        <f>H38/G38*100</f>
        <v>50.111111111111107</v>
      </c>
      <c r="L38" s="22">
        <f>H38/H61%</f>
        <v>1.0212501997111051E-2</v>
      </c>
      <c r="M38" s="22">
        <f t="shared" si="1"/>
        <v>3007</v>
      </c>
    </row>
    <row r="39" spans="1:13" s="12" customFormat="1" ht="26.85" customHeight="1">
      <c r="A39" s="39"/>
      <c r="B39" s="40"/>
      <c r="C39" s="19">
        <v>4520</v>
      </c>
      <c r="D39" s="41" t="s">
        <v>21</v>
      </c>
      <c r="E39" s="21">
        <v>90.77</v>
      </c>
      <c r="F39" s="21">
        <v>300</v>
      </c>
      <c r="G39" s="21">
        <v>809</v>
      </c>
      <c r="H39" s="21">
        <v>808.52</v>
      </c>
      <c r="I39" s="22">
        <f>H39/E39*100</f>
        <v>890.73482428115017</v>
      </c>
      <c r="J39" s="22">
        <f>H39/F39*100</f>
        <v>269.50666666666666</v>
      </c>
      <c r="K39" s="22">
        <f>H39/G39*100</f>
        <v>99.940667490729297</v>
      </c>
      <c r="L39" s="22">
        <v>0</v>
      </c>
      <c r="M39" s="22">
        <f t="shared" si="1"/>
        <v>717.75</v>
      </c>
    </row>
    <row r="40" spans="1:13" s="12" customFormat="1" ht="26.1" customHeight="1">
      <c r="A40" s="39"/>
      <c r="B40" s="40"/>
      <c r="C40" s="19">
        <v>4570</v>
      </c>
      <c r="D40" s="41" t="s">
        <v>22</v>
      </c>
      <c r="E40" s="42" t="s">
        <v>23</v>
      </c>
      <c r="F40" s="42" t="s">
        <v>23</v>
      </c>
      <c r="G40" s="21">
        <v>178</v>
      </c>
      <c r="H40" s="21">
        <v>178</v>
      </c>
      <c r="I40" s="42" t="s">
        <v>23</v>
      </c>
      <c r="J40" s="42" t="s">
        <v>23</v>
      </c>
      <c r="K40" s="22">
        <f>H40/G40*100</f>
        <v>100</v>
      </c>
      <c r="L40" s="22">
        <v>0</v>
      </c>
      <c r="M40" s="22" t="e">
        <f t="shared" si="1"/>
        <v>#VALUE!</v>
      </c>
    </row>
    <row r="41" spans="1:13" s="12" customFormat="1" ht="12">
      <c r="A41" s="39"/>
      <c r="B41" s="40"/>
      <c r="C41" s="19">
        <v>4580</v>
      </c>
      <c r="D41" s="41" t="s">
        <v>45</v>
      </c>
      <c r="E41" s="21">
        <v>13.92</v>
      </c>
      <c r="F41" s="21">
        <v>0</v>
      </c>
      <c r="G41" s="21">
        <v>1</v>
      </c>
      <c r="H41" s="21">
        <v>0.28999999999999998</v>
      </c>
      <c r="I41" s="22">
        <f>H41/E41*100</f>
        <v>2.083333333333333</v>
      </c>
      <c r="J41" s="42" t="s">
        <v>23</v>
      </c>
      <c r="K41" s="22">
        <f>H41/G41*100</f>
        <v>28.999999999999996</v>
      </c>
      <c r="L41" s="22">
        <v>0</v>
      </c>
      <c r="M41" s="22">
        <f t="shared" si="1"/>
        <v>-13.63</v>
      </c>
    </row>
    <row r="42" spans="1:13" s="12" customFormat="1" ht="36">
      <c r="A42" s="39"/>
      <c r="B42" s="40"/>
      <c r="C42" s="19">
        <v>4600</v>
      </c>
      <c r="D42" s="43" t="s">
        <v>46</v>
      </c>
      <c r="E42" s="21">
        <v>0</v>
      </c>
      <c r="F42" s="21">
        <v>5000</v>
      </c>
      <c r="G42" s="21">
        <v>5000</v>
      </c>
      <c r="H42" s="21">
        <v>0</v>
      </c>
      <c r="I42" s="42" t="s">
        <v>23</v>
      </c>
      <c r="J42" s="42" t="s">
        <v>23</v>
      </c>
      <c r="K42" s="42" t="s">
        <v>23</v>
      </c>
      <c r="L42" s="22">
        <v>0</v>
      </c>
      <c r="M42" s="22">
        <f t="shared" ref="M42:M61" si="4">H42-E42</f>
        <v>0</v>
      </c>
    </row>
    <row r="43" spans="1:13" s="12" customFormat="1" ht="25.35" customHeight="1">
      <c r="A43" s="35"/>
      <c r="B43" s="36"/>
      <c r="C43" s="19">
        <v>4610</v>
      </c>
      <c r="D43" s="43" t="s">
        <v>47</v>
      </c>
      <c r="E43" s="21">
        <v>0</v>
      </c>
      <c r="F43" s="21">
        <v>0</v>
      </c>
      <c r="G43" s="21">
        <v>18900</v>
      </c>
      <c r="H43" s="21">
        <v>17310</v>
      </c>
      <c r="I43" s="42" t="s">
        <v>23</v>
      </c>
      <c r="J43" s="42" t="s">
        <v>23</v>
      </c>
      <c r="K43" s="22">
        <f t="shared" ref="K43:K50" si="5">H43/G43*100</f>
        <v>91.587301587301582</v>
      </c>
      <c r="L43" s="22">
        <f>H43/H60%</f>
        <v>6.4835242487140426E-2</v>
      </c>
      <c r="M43" s="22">
        <f t="shared" si="4"/>
        <v>17310</v>
      </c>
    </row>
    <row r="44" spans="1:13" s="12" customFormat="1" ht="26.85" customHeight="1">
      <c r="A44" s="37"/>
      <c r="B44" s="38"/>
      <c r="C44" s="19">
        <v>4700</v>
      </c>
      <c r="D44" s="41" t="s">
        <v>48</v>
      </c>
      <c r="E44" s="21">
        <v>9013</v>
      </c>
      <c r="F44" s="21">
        <v>15000</v>
      </c>
      <c r="G44" s="21">
        <v>15000</v>
      </c>
      <c r="H44" s="21">
        <v>4704</v>
      </c>
      <c r="I44" s="22">
        <f t="shared" ref="I44:I50" si="6">H44/E44*100</f>
        <v>52.191279263286361</v>
      </c>
      <c r="J44" s="22">
        <f>H44/F44*100</f>
        <v>31.36</v>
      </c>
      <c r="K44" s="22">
        <f t="shared" si="5"/>
        <v>31.36</v>
      </c>
      <c r="L44" s="22">
        <f>H44/H61%</f>
        <v>1.5216854416981432E-2</v>
      </c>
      <c r="M44" s="22">
        <f t="shared" si="4"/>
        <v>-4309</v>
      </c>
    </row>
    <row r="45" spans="1:13" s="12" customFormat="1" ht="26.85" customHeight="1">
      <c r="A45" s="37"/>
      <c r="B45" s="38"/>
      <c r="C45" s="19">
        <v>4740</v>
      </c>
      <c r="D45" s="43" t="s">
        <v>49</v>
      </c>
      <c r="E45" s="21">
        <v>1297.1600000000001</v>
      </c>
      <c r="F45" s="21">
        <v>7000</v>
      </c>
      <c r="G45" s="21">
        <v>7000</v>
      </c>
      <c r="H45" s="21">
        <v>1885.95</v>
      </c>
      <c r="I45" s="22">
        <f t="shared" si="6"/>
        <v>145.39069968238306</v>
      </c>
      <c r="J45" s="22">
        <f>H45/F45*100</f>
        <v>26.942142857142859</v>
      </c>
      <c r="K45" s="22">
        <f t="shared" si="5"/>
        <v>26.942142857142859</v>
      </c>
      <c r="L45" s="22">
        <f>H45/H61%</f>
        <v>6.1008134752776645E-3</v>
      </c>
      <c r="M45" s="22">
        <f t="shared" si="4"/>
        <v>588.79</v>
      </c>
    </row>
    <row r="46" spans="1:13" s="12" customFormat="1" ht="24">
      <c r="A46" s="44"/>
      <c r="B46" s="45"/>
      <c r="C46" s="19">
        <v>4750</v>
      </c>
      <c r="D46" s="41" t="s">
        <v>50</v>
      </c>
      <c r="E46" s="21">
        <v>15866.46</v>
      </c>
      <c r="F46" s="21">
        <v>20000</v>
      </c>
      <c r="G46" s="21">
        <v>16096</v>
      </c>
      <c r="H46" s="21">
        <v>9752.6</v>
      </c>
      <c r="I46" s="22">
        <f t="shared" si="6"/>
        <v>61.46676700410805</v>
      </c>
      <c r="J46" s="22">
        <f>H46/F46*100</f>
        <v>48.762999999999998</v>
      </c>
      <c r="K46" s="22">
        <f t="shared" si="5"/>
        <v>60.590208747514914</v>
      </c>
      <c r="L46" s="22">
        <f>H46/H61%</f>
        <v>3.1548446936023197E-2</v>
      </c>
      <c r="M46" s="22">
        <f t="shared" si="4"/>
        <v>-6113.8599999999988</v>
      </c>
    </row>
    <row r="47" spans="1:13" s="12" customFormat="1" ht="27" customHeight="1">
      <c r="A47" s="46"/>
      <c r="B47" s="47"/>
      <c r="C47" s="19">
        <v>6060</v>
      </c>
      <c r="D47" s="41" t="s">
        <v>51</v>
      </c>
      <c r="E47" s="21">
        <v>39574.800000000003</v>
      </c>
      <c r="F47" s="21">
        <v>0</v>
      </c>
      <c r="G47" s="21">
        <v>3904</v>
      </c>
      <c r="H47" s="21">
        <v>3904</v>
      </c>
      <c r="I47" s="22">
        <f t="shared" si="6"/>
        <v>9.8648634989943087</v>
      </c>
      <c r="J47" s="42" t="s">
        <v>23</v>
      </c>
      <c r="K47" s="22">
        <f t="shared" si="5"/>
        <v>100</v>
      </c>
      <c r="L47" s="22">
        <f>H47/H61%</f>
        <v>1.2628954005930169E-2</v>
      </c>
      <c r="M47" s="22">
        <f t="shared" si="4"/>
        <v>-35670.800000000003</v>
      </c>
    </row>
    <row r="48" spans="1:13" s="12" customFormat="1" ht="21.75" customHeight="1">
      <c r="A48" s="9">
        <v>757</v>
      </c>
      <c r="B48" s="66" t="s">
        <v>52</v>
      </c>
      <c r="C48" s="66"/>
      <c r="D48" s="66"/>
      <c r="E48" s="10">
        <f>E49</f>
        <v>1293661.8700000001</v>
      </c>
      <c r="F48" s="10">
        <f>F49</f>
        <v>6630800</v>
      </c>
      <c r="G48" s="10">
        <f>G49</f>
        <v>6630800</v>
      </c>
      <c r="H48" s="10">
        <f>H49</f>
        <v>2434426.37</v>
      </c>
      <c r="I48" s="11">
        <f t="shared" si="6"/>
        <v>188.18104069187723</v>
      </c>
      <c r="J48" s="11">
        <f>H48/F48*100</f>
        <v>36.713916420341434</v>
      </c>
      <c r="K48" s="11">
        <f t="shared" si="5"/>
        <v>36.713916420341434</v>
      </c>
      <c r="L48" s="11">
        <f>H48/H61%</f>
        <v>7.8750662544962964</v>
      </c>
      <c r="M48" s="11">
        <f t="shared" si="4"/>
        <v>1140764.5</v>
      </c>
    </row>
    <row r="49" spans="1:13" s="12" customFormat="1" ht="27.75" customHeight="1">
      <c r="A49" s="48"/>
      <c r="B49" s="48">
        <v>75702</v>
      </c>
      <c r="C49" s="68" t="s">
        <v>53</v>
      </c>
      <c r="D49" s="68"/>
      <c r="E49" s="15">
        <f>SUM(E50)</f>
        <v>1293661.8700000001</v>
      </c>
      <c r="F49" s="15">
        <f>F50</f>
        <v>6630800</v>
      </c>
      <c r="G49" s="15">
        <f>G50</f>
        <v>6630800</v>
      </c>
      <c r="H49" s="15">
        <f>H50</f>
        <v>2434426.37</v>
      </c>
      <c r="I49" s="16">
        <f t="shared" si="6"/>
        <v>188.18104069187723</v>
      </c>
      <c r="J49" s="16">
        <f>H49/F49*100</f>
        <v>36.713916420341434</v>
      </c>
      <c r="K49" s="16">
        <f t="shared" si="5"/>
        <v>36.713916420341434</v>
      </c>
      <c r="L49" s="16">
        <f>H49/H61%</f>
        <v>7.8750662544962964</v>
      </c>
      <c r="M49" s="16">
        <f t="shared" si="4"/>
        <v>1140764.5</v>
      </c>
    </row>
    <row r="50" spans="1:13" s="12" customFormat="1" ht="14.85" customHeight="1">
      <c r="A50" s="49"/>
      <c r="B50" s="49"/>
      <c r="C50" s="19">
        <v>8070</v>
      </c>
      <c r="D50" s="23" t="s">
        <v>54</v>
      </c>
      <c r="E50" s="21">
        <v>1293661.8700000001</v>
      </c>
      <c r="F50" s="21">
        <v>6630800</v>
      </c>
      <c r="G50" s="21">
        <v>6630800</v>
      </c>
      <c r="H50" s="21">
        <v>2434426.37</v>
      </c>
      <c r="I50" s="22">
        <f t="shared" si="6"/>
        <v>188.18104069187723</v>
      </c>
      <c r="J50" s="22">
        <f>H50/F50*100</f>
        <v>36.713916420341434</v>
      </c>
      <c r="K50" s="22">
        <f t="shared" si="5"/>
        <v>36.713916420341434</v>
      </c>
      <c r="L50" s="34">
        <f>H50/H61%</f>
        <v>7.8750662544962964</v>
      </c>
      <c r="M50" s="22">
        <f t="shared" si="4"/>
        <v>1140764.5</v>
      </c>
    </row>
    <row r="51" spans="1:13" s="12" customFormat="1" ht="12">
      <c r="A51" s="50">
        <v>758</v>
      </c>
      <c r="B51" s="69" t="s">
        <v>55</v>
      </c>
      <c r="C51" s="69"/>
      <c r="D51" s="69"/>
      <c r="E51" s="10">
        <f>E52</f>
        <v>0</v>
      </c>
      <c r="F51" s="10">
        <f>F52</f>
        <v>250000</v>
      </c>
      <c r="G51" s="10">
        <f>G52</f>
        <v>250000</v>
      </c>
      <c r="H51" s="10">
        <f>H52</f>
        <v>0</v>
      </c>
      <c r="I51" s="51" t="s">
        <v>23</v>
      </c>
      <c r="J51" s="51" t="s">
        <v>23</v>
      </c>
      <c r="K51" s="51" t="s">
        <v>23</v>
      </c>
      <c r="L51" s="51" t="s">
        <v>23</v>
      </c>
      <c r="M51" s="11">
        <f t="shared" si="4"/>
        <v>0</v>
      </c>
    </row>
    <row r="52" spans="1:13" s="12" customFormat="1" ht="12">
      <c r="A52" s="48"/>
      <c r="B52" s="52">
        <v>75818</v>
      </c>
      <c r="C52" s="70" t="s">
        <v>56</v>
      </c>
      <c r="D52" s="70"/>
      <c r="E52" s="15">
        <f>SUM(E53)</f>
        <v>0</v>
      </c>
      <c r="F52" s="15">
        <f>F53</f>
        <v>250000</v>
      </c>
      <c r="G52" s="15">
        <f>G53</f>
        <v>250000</v>
      </c>
      <c r="H52" s="15">
        <f>H53</f>
        <v>0</v>
      </c>
      <c r="I52" s="53" t="s">
        <v>23</v>
      </c>
      <c r="J52" s="53" t="s">
        <v>23</v>
      </c>
      <c r="K52" s="53" t="s">
        <v>23</v>
      </c>
      <c r="L52" s="53" t="s">
        <v>23</v>
      </c>
      <c r="M52" s="16">
        <f t="shared" si="4"/>
        <v>0</v>
      </c>
    </row>
    <row r="53" spans="1:13" s="12" customFormat="1" ht="15.6" customHeight="1">
      <c r="A53" s="49"/>
      <c r="B53" s="20"/>
      <c r="C53" s="54">
        <v>4810</v>
      </c>
      <c r="D53" s="55" t="s">
        <v>57</v>
      </c>
      <c r="E53" s="21">
        <v>0</v>
      </c>
      <c r="F53" s="21">
        <v>250000</v>
      </c>
      <c r="G53" s="21">
        <v>250000</v>
      </c>
      <c r="H53" s="21">
        <v>0</v>
      </c>
      <c r="I53" s="42" t="s">
        <v>23</v>
      </c>
      <c r="J53" s="42" t="s">
        <v>23</v>
      </c>
      <c r="K53" s="42" t="s">
        <v>23</v>
      </c>
      <c r="L53" s="42" t="s">
        <v>23</v>
      </c>
      <c r="M53" s="22">
        <f t="shared" si="4"/>
        <v>0</v>
      </c>
    </row>
    <row r="54" spans="1:13" s="12" customFormat="1" ht="26.1" customHeight="1">
      <c r="A54" s="9">
        <v>900</v>
      </c>
      <c r="B54" s="71" t="s">
        <v>58</v>
      </c>
      <c r="C54" s="71"/>
      <c r="D54" s="71"/>
      <c r="E54" s="10">
        <f>E55</f>
        <v>42765904.839999996</v>
      </c>
      <c r="F54" s="10">
        <f>F55</f>
        <v>155032445</v>
      </c>
      <c r="G54" s="10">
        <f>G55</f>
        <v>155151388</v>
      </c>
      <c r="H54" s="10">
        <f>H55</f>
        <v>27365775.130000003</v>
      </c>
      <c r="I54" s="51">
        <f>H54/E54*100</f>
        <v>63.989702152645968</v>
      </c>
      <c r="J54" s="51">
        <f>H54/F54*100</f>
        <v>17.651643905893376</v>
      </c>
      <c r="K54" s="51">
        <f>H54/G54*100</f>
        <v>17.638111706741551</v>
      </c>
      <c r="L54" s="11">
        <f>H54/H61%</f>
        <v>88.52487588457933</v>
      </c>
      <c r="M54" s="11">
        <f t="shared" si="4"/>
        <v>-15400129.709999993</v>
      </c>
    </row>
    <row r="55" spans="1:13" s="12" customFormat="1" ht="17.850000000000001" customHeight="1">
      <c r="A55" s="48"/>
      <c r="B55" s="14">
        <v>90001</v>
      </c>
      <c r="C55" s="67" t="s">
        <v>59</v>
      </c>
      <c r="D55" s="67"/>
      <c r="E55" s="15">
        <f>SUM(E58:E60)</f>
        <v>42765904.839999996</v>
      </c>
      <c r="F55" s="15">
        <f>SUM(F56:F60)</f>
        <v>155032445</v>
      </c>
      <c r="G55" s="15">
        <f>SUM(G56:G60)</f>
        <v>155151388</v>
      </c>
      <c r="H55" s="15">
        <f>SUM(H56:H60)</f>
        <v>27365775.130000003</v>
      </c>
      <c r="I55" s="16">
        <f>H55/E55*100</f>
        <v>63.989702152645968</v>
      </c>
      <c r="J55" s="16">
        <f>H55/F55*100</f>
        <v>17.651643905893376</v>
      </c>
      <c r="K55" s="16">
        <f>H55/G55*100</f>
        <v>17.638111706741551</v>
      </c>
      <c r="L55" s="16">
        <f>H55/H61%</f>
        <v>88.52487588457933</v>
      </c>
      <c r="M55" s="16">
        <f t="shared" si="4"/>
        <v>-15400129.709999993</v>
      </c>
    </row>
    <row r="56" spans="1:13" s="12" customFormat="1" ht="13.35" customHeight="1">
      <c r="A56" s="18"/>
      <c r="B56" s="56"/>
      <c r="C56" s="19">
        <v>4480</v>
      </c>
      <c r="D56" s="55" t="s">
        <v>20</v>
      </c>
      <c r="E56" s="21">
        <v>0</v>
      </c>
      <c r="F56" s="21">
        <v>1671000</v>
      </c>
      <c r="G56" s="21">
        <v>1647260</v>
      </c>
      <c r="H56" s="21">
        <v>43654.879999999997</v>
      </c>
      <c r="I56" s="42" t="s">
        <v>23</v>
      </c>
      <c r="J56" s="22">
        <f>H56/F56*100</f>
        <v>2.6125002992220225</v>
      </c>
      <c r="K56" s="22">
        <f>H56/G56*100</f>
        <v>2.650151160108301</v>
      </c>
      <c r="L56" s="22">
        <v>0.13</v>
      </c>
      <c r="M56" s="22">
        <f t="shared" si="4"/>
        <v>43654.879999999997</v>
      </c>
    </row>
    <row r="57" spans="1:13" s="12" customFormat="1" ht="37.35" customHeight="1">
      <c r="A57" s="18"/>
      <c r="B57" s="56"/>
      <c r="C57" s="19">
        <v>4600</v>
      </c>
      <c r="D57" s="23" t="s">
        <v>46</v>
      </c>
      <c r="E57" s="21">
        <v>0</v>
      </c>
      <c r="F57" s="21">
        <v>0</v>
      </c>
      <c r="G57" s="21">
        <v>142683</v>
      </c>
      <c r="H57" s="21">
        <v>142682.4</v>
      </c>
      <c r="I57" s="42" t="s">
        <v>23</v>
      </c>
      <c r="J57" s="42" t="s">
        <v>23</v>
      </c>
      <c r="K57" s="22">
        <f>H57/G57*100</f>
        <v>99.999579487395124</v>
      </c>
      <c r="L57" s="22">
        <f>H57/H61%</f>
        <v>0.46155980201222607</v>
      </c>
      <c r="M57" s="22">
        <f t="shared" si="4"/>
        <v>142682.4</v>
      </c>
    </row>
    <row r="58" spans="1:13" s="12" customFormat="1" ht="26.1" customHeight="1">
      <c r="A58" s="18"/>
      <c r="B58" s="56"/>
      <c r="C58" s="19">
        <v>6050</v>
      </c>
      <c r="D58" s="23" t="s">
        <v>60</v>
      </c>
      <c r="E58" s="21">
        <v>0</v>
      </c>
      <c r="F58" s="21">
        <v>4635174</v>
      </c>
      <c r="G58" s="21">
        <v>4635174</v>
      </c>
      <c r="H58" s="21">
        <f>243314.51+237680.74</f>
        <v>480995.25</v>
      </c>
      <c r="I58" s="42" t="s">
        <v>23</v>
      </c>
      <c r="J58" s="22">
        <f>H58/F58*100</f>
        <v>10.377069987016668</v>
      </c>
      <c r="K58" s="22">
        <f>H58/G58*100</f>
        <v>10.377069987016668</v>
      </c>
      <c r="L58" s="22">
        <f>H58/H61%</f>
        <v>1.555959756485882</v>
      </c>
      <c r="M58" s="22">
        <f t="shared" si="4"/>
        <v>480995.25</v>
      </c>
    </row>
    <row r="59" spans="1:13" s="12" customFormat="1" ht="26.1" customHeight="1">
      <c r="A59" s="57"/>
      <c r="B59" s="58"/>
      <c r="C59" s="19">
        <v>6058</v>
      </c>
      <c r="D59" s="23" t="s">
        <v>60</v>
      </c>
      <c r="E59" s="21">
        <v>741924.16</v>
      </c>
      <c r="F59" s="21">
        <v>90826223</v>
      </c>
      <c r="G59" s="21">
        <v>90826223</v>
      </c>
      <c r="H59" s="21">
        <v>0</v>
      </c>
      <c r="I59" s="42" t="s">
        <v>23</v>
      </c>
      <c r="J59" s="42" t="s">
        <v>23</v>
      </c>
      <c r="K59" s="42" t="s">
        <v>23</v>
      </c>
      <c r="L59" s="22">
        <v>0</v>
      </c>
      <c r="M59" s="22">
        <f t="shared" si="4"/>
        <v>-741924.16</v>
      </c>
    </row>
    <row r="60" spans="1:13" s="12" customFormat="1" ht="25.35" customHeight="1">
      <c r="A60" s="49"/>
      <c r="B60" s="59"/>
      <c r="C60" s="19">
        <v>6059</v>
      </c>
      <c r="D60" s="23" t="s">
        <v>60</v>
      </c>
      <c r="E60" s="21">
        <v>42023980.68</v>
      </c>
      <c r="F60" s="21">
        <v>57900048</v>
      </c>
      <c r="G60" s="21">
        <v>57900048</v>
      </c>
      <c r="H60" s="21">
        <f>26936123.34-237680.74</f>
        <v>26698442.600000001</v>
      </c>
      <c r="I60" s="22">
        <f>H60/E60*100</f>
        <v>63.531446017217242</v>
      </c>
      <c r="J60" s="22">
        <f>H60/F60*100</f>
        <v>46.111261600335808</v>
      </c>
      <c r="K60" s="22">
        <f>H60/G60*100</f>
        <v>46.111261600335808</v>
      </c>
      <c r="L60" s="22">
        <f>H60/H61%</f>
        <v>86.366138223710735</v>
      </c>
      <c r="M60" s="22">
        <f t="shared" si="4"/>
        <v>-15325538.079999998</v>
      </c>
    </row>
    <row r="61" spans="1:13" s="12" customFormat="1" ht="12">
      <c r="A61" s="72" t="s">
        <v>61</v>
      </c>
      <c r="B61" s="72"/>
      <c r="C61" s="72"/>
      <c r="D61" s="72"/>
      <c r="E61" s="15">
        <f>E10+E16+E48+E51+E54</f>
        <v>44988487.359999999</v>
      </c>
      <c r="F61" s="15">
        <f>F10+F16+F48+F51+F54</f>
        <v>164197245</v>
      </c>
      <c r="G61" s="15">
        <f>G10+G16+G48+G51+G54</f>
        <v>164282309</v>
      </c>
      <c r="H61" s="15">
        <f>H10+H16+H48+H51+H54</f>
        <v>30913090.650000002</v>
      </c>
      <c r="I61" s="16">
        <f>H61/E61*100</f>
        <v>68.713336375664269</v>
      </c>
      <c r="J61" s="16">
        <f>H61/F61*100</f>
        <v>18.826802270647111</v>
      </c>
      <c r="K61" s="16">
        <f>H61/G61*100</f>
        <v>18.817053910533971</v>
      </c>
      <c r="L61" s="16">
        <f>L10+L16+L48+L54</f>
        <v>99.99647395334118</v>
      </c>
      <c r="M61" s="16">
        <f t="shared" si="4"/>
        <v>-14075396.709999997</v>
      </c>
    </row>
    <row r="62" spans="1:13">
      <c r="A62" s="73" t="s">
        <v>62</v>
      </c>
      <c r="B62" s="73"/>
      <c r="C62" s="73"/>
      <c r="D62" s="73"/>
      <c r="E62" s="15"/>
      <c r="F62" s="15"/>
      <c r="G62" s="15"/>
      <c r="H62" s="15"/>
      <c r="I62" s="16"/>
      <c r="J62" s="16"/>
      <c r="K62" s="16"/>
      <c r="L62" s="16"/>
      <c r="M62" s="16"/>
    </row>
    <row r="63" spans="1:13">
      <c r="A63" s="73" t="s">
        <v>63</v>
      </c>
      <c r="B63" s="73"/>
      <c r="C63" s="73"/>
      <c r="D63" s="73"/>
      <c r="E63" s="15">
        <v>2183007.7200000002</v>
      </c>
      <c r="F63" s="15">
        <v>10835800</v>
      </c>
      <c r="G63" s="15">
        <v>10916960</v>
      </c>
      <c r="H63" s="15">
        <v>3729748.8</v>
      </c>
      <c r="I63" s="16">
        <f>H63/E63*100</f>
        <v>170.85366972499756</v>
      </c>
      <c r="J63" s="16">
        <f>H63/F63*100</f>
        <v>34.420613152697541</v>
      </c>
      <c r="K63" s="16">
        <f>H63/G63*100</f>
        <v>34.164719848749101</v>
      </c>
      <c r="L63" s="16">
        <f>H63/H61*100</f>
        <v>12.065273065797449</v>
      </c>
      <c r="M63" s="16">
        <f>H63-E63</f>
        <v>1546741.0799999996</v>
      </c>
    </row>
    <row r="64" spans="1:13">
      <c r="A64" s="73" t="s">
        <v>64</v>
      </c>
      <c r="B64" s="73"/>
      <c r="C64" s="73"/>
      <c r="D64" s="73"/>
      <c r="E64" s="15">
        <v>42805479.640000001</v>
      </c>
      <c r="F64" s="15">
        <v>153361445</v>
      </c>
      <c r="G64" s="15">
        <v>153365349</v>
      </c>
      <c r="H64" s="15">
        <v>27183341.850000001</v>
      </c>
      <c r="I64" s="16">
        <f>H64/E64*100</f>
        <v>63.504350561226417</v>
      </c>
      <c r="J64" s="16">
        <f>H64/F64*100</f>
        <v>17.725016773283535</v>
      </c>
      <c r="K64" s="16">
        <f>H64/G64*100</f>
        <v>17.724565573153033</v>
      </c>
      <c r="L64" s="16">
        <f>H64/H61*100</f>
        <v>87.934726934202544</v>
      </c>
      <c r="M64" s="16">
        <f>H64-E64</f>
        <v>-15622137.789999999</v>
      </c>
    </row>
    <row r="65" spans="1:13">
      <c r="A65" s="73" t="s">
        <v>65</v>
      </c>
      <c r="B65" s="73"/>
      <c r="C65" s="73"/>
      <c r="D65" s="73"/>
      <c r="E65" s="15">
        <v>42805479.640000001</v>
      </c>
      <c r="F65" s="15">
        <v>153361445</v>
      </c>
      <c r="G65" s="15">
        <v>153365349</v>
      </c>
      <c r="H65" s="15">
        <v>27183341.850000001</v>
      </c>
      <c r="I65" s="16">
        <f>H65/E65*100</f>
        <v>63.504350561226417</v>
      </c>
      <c r="J65" s="16">
        <f>H65/F65*100</f>
        <v>17.725016773283535</v>
      </c>
      <c r="K65" s="16">
        <f>H65/G65*100</f>
        <v>17.724565573153033</v>
      </c>
      <c r="L65" s="16">
        <f>H65/H61*100</f>
        <v>87.934726934202544</v>
      </c>
      <c r="M65" s="16">
        <f>H65-E65</f>
        <v>-15622137.789999999</v>
      </c>
    </row>
  </sheetData>
  <mergeCells count="26">
    <mergeCell ref="A62:D62"/>
    <mergeCell ref="A63:D63"/>
    <mergeCell ref="A64:D64"/>
    <mergeCell ref="A65:D65"/>
    <mergeCell ref="C49:D49"/>
    <mergeCell ref="B51:D51"/>
    <mergeCell ref="C52:D52"/>
    <mergeCell ref="B54:D54"/>
    <mergeCell ref="C55:D55"/>
    <mergeCell ref="A61:D61"/>
    <mergeCell ref="M7:M8"/>
    <mergeCell ref="B10:D10"/>
    <mergeCell ref="C11:D11"/>
    <mergeCell ref="B16:D16"/>
    <mergeCell ref="C17:D17"/>
    <mergeCell ref="B48:D48"/>
    <mergeCell ref="A5:M5"/>
    <mergeCell ref="A7:A8"/>
    <mergeCell ref="B7:B8"/>
    <mergeCell ref="C7:C8"/>
    <mergeCell ref="D7:D8"/>
    <mergeCell ref="E7:E8"/>
    <mergeCell ref="F7:F8"/>
    <mergeCell ref="G7:G8"/>
    <mergeCell ref="H7:H8"/>
    <mergeCell ref="L7:L8"/>
  </mergeCells>
  <pageMargins left="0.62986111111111109" right="0.51180555555555551" top="1.1020833333333333" bottom="0.87291666666666667" header="0.51180555555555551" footer="0.51180555555555551"/>
  <pageSetup paperSize="9" firstPageNumber="0" orientation="landscape" horizontalDpi="300" verticalDpi="300"/>
  <headerFooter alignWithMargins="0">
    <oddHeader xml:space="preserve">&amp;R&amp;"Arial,Kursywa"&amp;7Załącznik Nr 2
do Uchwały Nr 1/XXIX/2009
Zarządu WZWiK z dnia 31.08.2009 r.
w sprawie przedstawienia informacji o przebiegu wykonania budżetu WZWiK za I półrocze 2009 r&amp;8.                 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zał1</vt:lpstr>
      <vt:lpstr>zał1!Tytuły_wydruku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2009-09-07T09:52:17Z</dcterms:created>
  <dcterms:modified xsi:type="dcterms:W3CDTF">2009-09-07T09:52:17Z</dcterms:modified>
</cp:coreProperties>
</file>